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\Desktop\"/>
    </mc:Choice>
  </mc:AlternateContent>
  <xr:revisionPtr revIDLastSave="0" documentId="13_ncr:1_{9B550EF6-260B-477B-A127-9F8A78A0183B}" xr6:coauthVersionLast="34" xr6:coauthVersionMax="34" xr10:uidLastSave="{00000000-0000-0000-0000-000000000000}"/>
  <bookViews>
    <workbookView xWindow="0" yWindow="0" windowWidth="17256" windowHeight="5652" xr2:uid="{00000000-000D-0000-FFFF-FFFF00000000}"/>
  </bookViews>
  <sheets>
    <sheet name="ROI Calculator" sheetId="1" r:id="rId1"/>
  </sheets>
  <calcPr calcId="179017"/>
</workbook>
</file>

<file path=xl/calcChain.xml><?xml version="1.0" encoding="utf-8"?>
<calcChain xmlns="http://schemas.openxmlformats.org/spreadsheetml/2006/main">
  <c r="I6" i="1" l="1"/>
  <c r="I9" i="1" l="1"/>
  <c r="I10" i="1" s="1"/>
  <c r="L24" i="1"/>
  <c r="M7" i="1" s="1"/>
  <c r="F9" i="1"/>
  <c r="M6" i="1" s="1"/>
  <c r="M9" i="1"/>
  <c r="M10" i="1"/>
  <c r="I7" i="1"/>
  <c r="F23" i="1"/>
  <c r="F8" i="1" l="1"/>
  <c r="M5" i="1" s="1"/>
  <c r="M12" i="1" s="1"/>
  <c r="M8" i="1"/>
  <c r="I11" i="1"/>
  <c r="M11" i="1" l="1"/>
</calcChain>
</file>

<file path=xl/sharedStrings.xml><?xml version="1.0" encoding="utf-8"?>
<sst xmlns="http://schemas.openxmlformats.org/spreadsheetml/2006/main" count="56" uniqueCount="55">
  <si>
    <t>Net Benefit (5-year)</t>
  </si>
  <si>
    <t>Behind the Scenes</t>
  </si>
  <si>
    <t>Annual route-based</t>
  </si>
  <si>
    <t>Cloud Cost - Professional (Monthly)</t>
  </si>
  <si>
    <t>Cloud Cost - Standard (Monthly)</t>
  </si>
  <si>
    <t>Asset Information</t>
  </si>
  <si>
    <t>None</t>
  </si>
  <si>
    <t>Annually</t>
  </si>
  <si>
    <t>Bi-annually</t>
  </si>
  <si>
    <t>Quarterly</t>
  </si>
  <si>
    <t>Monthly</t>
  </si>
  <si>
    <t>Selected Value</t>
  </si>
  <si>
    <t>Operational Assumptions</t>
  </si>
  <si>
    <t>Calculator Outputs</t>
  </si>
  <si>
    <t>Maintenance Assumptions (per asset)</t>
  </si>
  <si>
    <r>
      <rPr>
        <b/>
        <sz val="10"/>
        <color theme="1"/>
        <rFont val="Arial"/>
        <family val="2"/>
      </rPr>
      <t>Petasense Hardware and Setup</t>
    </r>
    <r>
      <rPr>
        <sz val="10"/>
        <color theme="1"/>
        <rFont val="Arial"/>
        <family val="2"/>
      </rPr>
      <t xml:space="preserve">
(Non-Recurring)</t>
    </r>
  </si>
  <si>
    <r>
      <rPr>
        <b/>
        <sz val="10"/>
        <color theme="1"/>
        <rFont val="Arial"/>
        <family val="2"/>
      </rPr>
      <t>Petasense Cloud Subsciption</t>
    </r>
    <r>
      <rPr>
        <sz val="10"/>
        <color theme="1"/>
        <rFont val="Arial"/>
        <family val="2"/>
      </rPr>
      <t xml:space="preserve">
(Annual Recurring)</t>
    </r>
  </si>
  <si>
    <t xml:space="preserve">Preventive maintenance (PM) </t>
  </si>
  <si>
    <t>Repairs</t>
  </si>
  <si>
    <t xml:space="preserve">Route-based monitoring </t>
  </si>
  <si>
    <t xml:space="preserve">Unplanned downtime </t>
  </si>
  <si>
    <t>Payback Period (in months)</t>
  </si>
  <si>
    <r>
      <t xml:space="preserve">Production hours gained annually 
</t>
    </r>
    <r>
      <rPr>
        <sz val="10"/>
        <color theme="1"/>
        <rFont val="Arial"/>
        <family val="2"/>
      </rPr>
      <t>(Unplanned downtime reduction)</t>
    </r>
  </si>
  <si>
    <r>
      <t xml:space="preserve">Average number of 
measurement points
</t>
    </r>
    <r>
      <rPr>
        <sz val="10"/>
        <color theme="1" tint="0.499984740745262"/>
        <rFont val="Arial"/>
        <family val="2"/>
      </rPr>
      <t>Standard: 2</t>
    </r>
  </si>
  <si>
    <t>Vib Mote Cost - Model 1</t>
  </si>
  <si>
    <t>Vib Mote Cost - Model 2</t>
  </si>
  <si>
    <t>VM1-to-VM2 Ratio</t>
  </si>
  <si>
    <t>Setup Cost (per Mote)</t>
  </si>
  <si>
    <t>Unplanned downtime reduction after implementing Petasense</t>
  </si>
  <si>
    <t xml:space="preserve"> Investment</t>
  </si>
  <si>
    <t xml:space="preserve"> Returns</t>
  </si>
  <si>
    <t xml:space="preserve">Annual PM </t>
  </si>
  <si>
    <t xml:space="preserve">Cost savings with Petasense (%)  </t>
  </si>
  <si>
    <t>Annual repairs</t>
  </si>
  <si>
    <t xml:space="preserve">Petasense System Costs </t>
  </si>
  <si>
    <t>Annual Repair Costs per Asset 
(% of Asset Value)</t>
  </si>
  <si>
    <t>Annual PM Costs per Asset 
(% of Asset Value)</t>
  </si>
  <si>
    <t>PM / Repair Cost Assumptions</t>
  </si>
  <si>
    <t>Route-based Frequency Table</t>
  </si>
  <si>
    <r>
      <t xml:space="preserve">Revenues per hour
</t>
    </r>
    <r>
      <rPr>
        <sz val="10"/>
        <color theme="1" tint="0.499984740745262"/>
        <rFont val="Arial"/>
        <family val="2"/>
      </rPr>
      <t>Standard: $10,000</t>
    </r>
  </si>
  <si>
    <r>
      <t xml:space="preserve">Hours of production annually
</t>
    </r>
    <r>
      <rPr>
        <sz val="10"/>
        <color theme="1" tint="0.499984740745262"/>
        <rFont val="Arial"/>
        <family val="2"/>
      </rPr>
      <t xml:space="preserve">Standard: 2880 hours </t>
    </r>
  </si>
  <si>
    <r>
      <t xml:space="preserve">Average annual repair costs
</t>
    </r>
    <r>
      <rPr>
        <sz val="10"/>
        <color theme="1" tint="0.499984740745262"/>
        <rFont val="Arial"/>
        <family val="2"/>
      </rPr>
      <t>Standard: 6% of asset value</t>
    </r>
  </si>
  <si>
    <r>
      <t xml:space="preserve">Cost of walk-around data collection and analysis
</t>
    </r>
    <r>
      <rPr>
        <sz val="10"/>
        <color theme="1" tint="0.499984740745262"/>
        <rFont val="Arial"/>
        <family val="2"/>
      </rPr>
      <t>Standard: $50</t>
    </r>
  </si>
  <si>
    <r>
      <t xml:space="preserve">Average Asset Value
</t>
    </r>
    <r>
      <rPr>
        <sz val="10"/>
        <color theme="1" tint="0.499984740745262"/>
        <rFont val="Arial"/>
        <family val="2"/>
      </rPr>
      <t>Standard: $10,000</t>
    </r>
  </si>
  <si>
    <r>
      <t xml:space="preserve">Number of Rotating Assets
</t>
    </r>
    <r>
      <rPr>
        <sz val="10"/>
        <color theme="1" tint="0.499984740745262"/>
        <rFont val="Arial"/>
        <family val="2"/>
      </rPr>
      <t>Standard: 250</t>
    </r>
  </si>
  <si>
    <r>
      <t xml:space="preserve">Average annual PM costs
</t>
    </r>
    <r>
      <rPr>
        <sz val="10"/>
        <color theme="1" tint="0.499984740745262"/>
        <rFont val="Arial"/>
        <family val="2"/>
      </rPr>
      <t>Standard: 15% of asset value</t>
    </r>
  </si>
  <si>
    <t xml:space="preserve"> Annual 
 Savings</t>
  </si>
  <si>
    <r>
      <rPr>
        <b/>
        <sz val="20"/>
        <color theme="1"/>
        <rFont val="Arial"/>
        <family val="2"/>
      </rPr>
      <t xml:space="preserve">  ROI Calculator </t>
    </r>
    <r>
      <rPr>
        <sz val="20"/>
        <color theme="1"/>
        <rFont val="Arial"/>
        <family val="2"/>
      </rPr>
      <t xml:space="preserve">
</t>
    </r>
    <r>
      <rPr>
        <sz val="16"/>
        <color theme="1"/>
        <rFont val="Arial"/>
        <family val="2"/>
      </rPr>
      <t xml:space="preserve">   for Rotating Assets</t>
    </r>
    <r>
      <rPr>
        <sz val="12"/>
        <color theme="1"/>
        <rFont val="Arial"/>
        <family val="2"/>
      </rPr>
      <t xml:space="preserve">
</t>
    </r>
    <r>
      <rPr>
        <sz val="12"/>
        <color theme="2" tint="-0.499984740745262"/>
        <rFont val="Arial"/>
        <family val="2"/>
      </rPr>
      <t xml:space="preserve">    Ver 1.1</t>
    </r>
  </si>
  <si>
    <r>
      <t xml:space="preserve">
</t>
    </r>
    <r>
      <rPr>
        <sz val="10"/>
        <color theme="1" tint="0.249977111117893"/>
        <rFont val="Arial"/>
        <family val="2"/>
      </rPr>
      <t>Asset Reliability &amp; Optimization System</t>
    </r>
  </si>
  <si>
    <r>
      <rPr>
        <b/>
        <sz val="10"/>
        <color theme="1"/>
        <rFont val="Arial"/>
        <family val="2"/>
      </rPr>
      <t xml:space="preserve">   </t>
    </r>
    <r>
      <rPr>
        <b/>
        <u/>
        <sz val="10"/>
        <color theme="1"/>
        <rFont val="Arial"/>
        <family val="2"/>
      </rPr>
      <t>INSTRUCTIONS:</t>
    </r>
    <r>
      <rPr>
        <sz val="10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   Customize the values inside the </t>
    </r>
    <r>
      <rPr>
        <b/>
        <sz val="10"/>
        <color theme="4" tint="0.39997558519241921"/>
        <rFont val="Arial"/>
        <family val="2"/>
      </rPr>
      <t>BLUE</t>
    </r>
    <r>
      <rPr>
        <b/>
        <sz val="10"/>
        <color theme="1"/>
        <rFont val="Arial"/>
        <family val="2"/>
      </rPr>
      <t xml:space="preserve"> fields.  All other fields will automatically adjust based on your inputs.
</t>
    </r>
    <r>
      <rPr>
        <b/>
        <i/>
        <sz val="10"/>
        <color theme="1"/>
        <rFont val="Arial"/>
        <family val="2"/>
      </rPr>
      <t xml:space="preserve">   Optional:</t>
    </r>
    <r>
      <rPr>
        <b/>
        <sz val="10"/>
        <color theme="1"/>
        <rFont val="Arial"/>
        <family val="2"/>
      </rPr>
      <t xml:space="preserve"> You can also adjust the values inside the </t>
    </r>
    <r>
      <rPr>
        <b/>
        <sz val="10"/>
        <color theme="2" tint="-0.499984740745262"/>
        <rFont val="Arial"/>
        <family val="2"/>
      </rPr>
      <t>GREY</t>
    </r>
    <r>
      <rPr>
        <b/>
        <sz val="10"/>
        <color theme="1"/>
        <rFont val="Arial"/>
        <family val="2"/>
      </rPr>
      <t xml:space="preserve"> fields to match your specific operations. 
 </t>
    </r>
    <r>
      <rPr>
        <sz val="10"/>
        <color theme="1"/>
        <rFont val="Arial"/>
        <family val="2"/>
      </rPr>
      <t xml:space="preserve">  (Note - Doing this will delete the pre-set formulas used to populate the grey fields)</t>
    </r>
  </si>
  <si>
    <r>
      <t xml:space="preserve">Costs per hour 
(Fixed overhead, depreciation and labor)
</t>
    </r>
    <r>
      <rPr>
        <sz val="10"/>
        <color theme="1" tint="0.499984740745262"/>
        <rFont val="Arial"/>
        <family val="2"/>
      </rPr>
      <t>Standard: 25% of revenues</t>
    </r>
  </si>
  <si>
    <r>
      <t xml:space="preserve">Profits per hour 
</t>
    </r>
    <r>
      <rPr>
        <sz val="10"/>
        <color theme="1" tint="0.499984740745262"/>
        <rFont val="Arial"/>
        <family val="2"/>
      </rPr>
      <t>Standard: 5% of revenues</t>
    </r>
  </si>
  <si>
    <r>
      <t xml:space="preserve">Frequency of route-based data collection and vibration analysis
</t>
    </r>
    <r>
      <rPr>
        <sz val="10"/>
        <color theme="1" tint="0.499984740745262"/>
        <rFont val="Arial"/>
        <family val="2"/>
      </rPr>
      <t>Standard: Quarterly</t>
    </r>
  </si>
  <si>
    <r>
      <t>Annual unplanned downtime from failure of rotating machines</t>
    </r>
    <r>
      <rPr>
        <sz val="10"/>
        <color theme="1"/>
        <rFont val="Arial"/>
        <family val="2"/>
      </rPr>
      <t xml:space="preserve"> 
(% of production hours)</t>
    </r>
  </si>
  <si>
    <r>
      <rPr>
        <b/>
        <sz val="10"/>
        <color theme="1"/>
        <rFont val="Arial"/>
        <family val="2"/>
      </rPr>
      <t xml:space="preserve">Annual unplanned downtime from failure of rotating assets with Petasense system 
</t>
    </r>
    <r>
      <rPr>
        <sz val="10"/>
        <color theme="1"/>
        <rFont val="Arial"/>
        <family val="2"/>
      </rPr>
      <t>(% of production hours)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</si>
</sst>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&quot;$&quot;#,##0.00"/>
    <numFmt numFmtId="166" formatCode="0.0"/>
    <numFmt numFmtId="167" formatCode="0.0%"/>
  </numFmts>
  <fonts count="19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theme="1" tint="0.499984740745262"/>
      <name val="Arial"/>
      <family val="2"/>
    </font>
    <font>
      <sz val="10"/>
      <color theme="1" tint="0.499984740745262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u/>
      <sz val="10"/>
      <color theme="1"/>
      <name val="Arial"/>
      <family val="2"/>
    </font>
    <font>
      <b/>
      <sz val="10"/>
      <color theme="4" tint="0.39997558519241921"/>
      <name val="Arial"/>
      <family val="2"/>
    </font>
    <font>
      <sz val="20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20"/>
      <color theme="1"/>
      <name val="Arial"/>
      <family val="2"/>
    </font>
    <font>
      <b/>
      <sz val="10"/>
      <color theme="2" tint="-0.499984740745262"/>
      <name val="Arial"/>
      <family val="2"/>
    </font>
    <font>
      <b/>
      <sz val="12"/>
      <color theme="9" tint="-0.499984740745262"/>
      <name val="Arial"/>
      <family val="2"/>
    </font>
    <font>
      <sz val="12"/>
      <color theme="2" tint="-0.499984740745262"/>
      <name val="Arial"/>
      <family val="2"/>
    </font>
    <font>
      <b/>
      <i/>
      <sz val="10"/>
      <color theme="1"/>
      <name val="Arial"/>
      <family val="2"/>
    </font>
    <font>
      <sz val="10"/>
      <color theme="1" tint="0.249977111117893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249977111117893"/>
        <bgColor rgb="FFD9D9D9"/>
      </patternFill>
    </fill>
    <fill>
      <patternFill patternType="solid">
        <fgColor theme="4" tint="0.79998168889431442"/>
        <bgColor rgb="FFF3F3F3"/>
      </patternFill>
    </fill>
    <fill>
      <patternFill patternType="solid">
        <fgColor theme="4" tint="0.79998168889431442"/>
        <bgColor rgb="FFC9DAF8"/>
      </patternFill>
    </fill>
    <fill>
      <patternFill patternType="solid">
        <fgColor theme="2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4"/>
        <bgColor rgb="FFD9D9D9"/>
      </patternFill>
    </fill>
    <fill>
      <patternFill patternType="solid">
        <fgColor theme="4"/>
        <bgColor indexed="64"/>
      </patternFill>
    </fill>
    <fill>
      <patternFill patternType="solid">
        <fgColor theme="0"/>
        <bgColor rgb="FFF3F3F3"/>
      </patternFill>
    </fill>
    <fill>
      <patternFill patternType="solid">
        <fgColor theme="0"/>
        <bgColor rgb="FFF4CCCC"/>
      </patternFill>
    </fill>
    <fill>
      <patternFill patternType="solid">
        <fgColor theme="2" tint="-9.9978637043366805E-2"/>
        <bgColor rgb="FFF3F3F3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D9D9D9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 style="medium">
        <color theme="1" tint="0.499984740745262"/>
      </left>
      <right style="thin">
        <color theme="2"/>
      </right>
      <top style="medium">
        <color theme="1" tint="0.499984740745262"/>
      </top>
      <bottom/>
      <diagonal/>
    </border>
    <border>
      <left style="thin">
        <color theme="2"/>
      </left>
      <right style="thin">
        <color theme="2"/>
      </right>
      <top style="medium">
        <color theme="1" tint="0.499984740745262"/>
      </top>
      <bottom/>
      <diagonal/>
    </border>
    <border>
      <left style="thin">
        <color theme="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  <border>
      <left style="thin">
        <color theme="2"/>
      </left>
      <right/>
      <top style="thin">
        <color theme="2"/>
      </top>
      <bottom/>
      <diagonal/>
    </border>
    <border>
      <left/>
      <right/>
      <top style="thin">
        <color theme="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thin">
        <color theme="2"/>
      </right>
      <top/>
      <bottom/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2"/>
      </left>
      <right/>
      <top/>
      <bottom/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2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 applyFont="1" applyAlignment="1"/>
    <xf numFmtId="0" fontId="1" fillId="0" borderId="2" xfId="0" applyFont="1" applyBorder="1" applyAlignment="1"/>
    <xf numFmtId="0" fontId="1" fillId="0" borderId="2" xfId="0" applyFont="1" applyBorder="1" applyAlignment="1">
      <alignment vertical="top"/>
    </xf>
    <xf numFmtId="0" fontId="1" fillId="0" borderId="2" xfId="0" applyFont="1" applyFill="1" applyBorder="1" applyAlignment="1"/>
    <xf numFmtId="0" fontId="1" fillId="5" borderId="2" xfId="0" applyFont="1" applyFill="1" applyBorder="1" applyAlignment="1"/>
    <xf numFmtId="0" fontId="1" fillId="0" borderId="6" xfId="0" applyFont="1" applyBorder="1" applyAlignment="1"/>
    <xf numFmtId="0" fontId="1" fillId="0" borderId="7" xfId="0" applyFont="1" applyFill="1" applyBorder="1" applyAlignment="1"/>
    <xf numFmtId="0" fontId="1" fillId="0" borderId="9" xfId="0" applyFont="1" applyFill="1" applyBorder="1" applyAlignment="1"/>
    <xf numFmtId="0" fontId="1" fillId="0" borderId="7" xfId="0" applyFont="1" applyFill="1" applyBorder="1" applyAlignment="1">
      <alignment vertical="center"/>
    </xf>
    <xf numFmtId="0" fontId="3" fillId="0" borderId="13" xfId="0" applyFont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0" fontId="3" fillId="0" borderId="13" xfId="0" applyFont="1" applyBorder="1" applyAlignment="1"/>
    <xf numFmtId="0" fontId="3" fillId="0" borderId="14" xfId="0" applyFont="1" applyBorder="1" applyAlignment="1">
      <alignment wrapText="1"/>
    </xf>
    <xf numFmtId="0" fontId="3" fillId="0" borderId="17" xfId="0" applyFont="1" applyBorder="1" applyAlignment="1"/>
    <xf numFmtId="0" fontId="1" fillId="0" borderId="14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3" fillId="0" borderId="14" xfId="0" applyFont="1" applyBorder="1" applyAlignment="1"/>
    <xf numFmtId="0" fontId="7" fillId="6" borderId="9" xfId="0" applyFont="1" applyFill="1" applyBorder="1" applyAlignment="1">
      <alignment vertical="center"/>
    </xf>
    <xf numFmtId="0" fontId="1" fillId="6" borderId="9" xfId="0" applyFont="1" applyFill="1" applyBorder="1" applyAlignment="1"/>
    <xf numFmtId="0" fontId="1" fillId="6" borderId="6" xfId="0" applyFont="1" applyFill="1" applyBorder="1" applyAlignment="1"/>
    <xf numFmtId="0" fontId="1" fillId="6" borderId="2" xfId="0" applyFont="1" applyFill="1" applyBorder="1" applyAlignment="1"/>
    <xf numFmtId="0" fontId="3" fillId="6" borderId="2" xfId="0" applyFont="1" applyFill="1" applyBorder="1" applyAlignment="1">
      <alignment wrapText="1"/>
    </xf>
    <xf numFmtId="164" fontId="1" fillId="6" borderId="2" xfId="0" applyNumberFormat="1" applyFont="1" applyFill="1" applyBorder="1" applyAlignment="1">
      <alignment horizontal="right"/>
    </xf>
    <xf numFmtId="0" fontId="3" fillId="6" borderId="4" xfId="0" applyFont="1" applyFill="1" applyBorder="1" applyAlignment="1">
      <alignment vertical="top"/>
    </xf>
    <xf numFmtId="0" fontId="1" fillId="6" borderId="4" xfId="0" applyFont="1" applyFill="1" applyBorder="1" applyAlignment="1"/>
    <xf numFmtId="0" fontId="1" fillId="10" borderId="2" xfId="0" applyFont="1" applyFill="1" applyBorder="1" applyAlignment="1"/>
    <xf numFmtId="0" fontId="7" fillId="6" borderId="7" xfId="0" applyFont="1" applyFill="1" applyBorder="1" applyAlignment="1">
      <alignment vertical="center"/>
    </xf>
    <xf numFmtId="164" fontId="1" fillId="6" borderId="7" xfId="0" applyNumberFormat="1" applyFont="1" applyFill="1" applyBorder="1" applyAlignment="1">
      <alignment horizontal="right"/>
    </xf>
    <xf numFmtId="0" fontId="1" fillId="6" borderId="7" xfId="0" applyFont="1" applyFill="1" applyBorder="1" applyAlignment="1">
      <alignment horizontal="right"/>
    </xf>
    <xf numFmtId="167" fontId="1" fillId="6" borderId="7" xfId="0" applyNumberFormat="1" applyFont="1" applyFill="1" applyBorder="1" applyAlignment="1">
      <alignment horizontal="right"/>
    </xf>
    <xf numFmtId="166" fontId="1" fillId="6" borderId="7" xfId="0" applyNumberFormat="1" applyFont="1" applyFill="1" applyBorder="1" applyAlignment="1">
      <alignment horizontal="right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wrapText="1"/>
    </xf>
    <xf numFmtId="0" fontId="1" fillId="0" borderId="19" xfId="0" applyFont="1" applyBorder="1" applyAlignment="1">
      <alignment wrapText="1"/>
    </xf>
    <xf numFmtId="164" fontId="1" fillId="0" borderId="16" xfId="0" applyNumberFormat="1" applyFont="1" applyBorder="1" applyAlignment="1">
      <alignment horizontal="right" wrapText="1"/>
    </xf>
    <xf numFmtId="0" fontId="1" fillId="0" borderId="16" xfId="0" applyFont="1" applyBorder="1" applyAlignment="1">
      <alignment horizontal="right" wrapText="1"/>
    </xf>
    <xf numFmtId="9" fontId="1" fillId="0" borderId="18" xfId="0" applyNumberFormat="1" applyFont="1" applyBorder="1" applyAlignment="1">
      <alignment horizontal="right" wrapText="1"/>
    </xf>
    <xf numFmtId="167" fontId="1" fillId="0" borderId="16" xfId="0" applyNumberFormat="1" applyFont="1" applyBorder="1" applyAlignment="1">
      <alignment horizontal="right" wrapText="1"/>
    </xf>
    <xf numFmtId="167" fontId="1" fillId="0" borderId="18" xfId="0" applyNumberFormat="1" applyFont="1" applyBorder="1" applyAlignment="1">
      <alignment horizontal="right" wrapText="1"/>
    </xf>
    <xf numFmtId="167" fontId="1" fillId="0" borderId="22" xfId="0" applyNumberFormat="1" applyFont="1" applyBorder="1" applyAlignment="1">
      <alignment horizontal="right" wrapText="1"/>
    </xf>
    <xf numFmtId="0" fontId="1" fillId="0" borderId="21" xfId="0" applyFont="1" applyBorder="1" applyAlignment="1">
      <alignment wrapText="1"/>
    </xf>
    <xf numFmtId="164" fontId="1" fillId="0" borderId="22" xfId="0" applyNumberFormat="1" applyFont="1" applyBorder="1" applyAlignment="1">
      <alignment horizontal="right" wrapText="1"/>
    </xf>
    <xf numFmtId="0" fontId="1" fillId="0" borderId="20" xfId="0" applyFont="1" applyBorder="1" applyAlignment="1">
      <alignment wrapText="1"/>
    </xf>
    <xf numFmtId="0" fontId="1" fillId="0" borderId="2" xfId="0" applyFont="1" applyFill="1" applyBorder="1"/>
    <xf numFmtId="0" fontId="1" fillId="0" borderId="6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wrapText="1"/>
    </xf>
    <xf numFmtId="164" fontId="1" fillId="6" borderId="24" xfId="0" applyNumberFormat="1" applyFont="1" applyFill="1" applyBorder="1" applyAlignment="1">
      <alignment horizontal="right"/>
    </xf>
    <xf numFmtId="0" fontId="1" fillId="6" borderId="24" xfId="0" applyFont="1" applyFill="1" applyBorder="1" applyAlignment="1"/>
    <xf numFmtId="0" fontId="1" fillId="6" borderId="8" xfId="0" applyFont="1" applyFill="1" applyBorder="1" applyAlignment="1"/>
    <xf numFmtId="0" fontId="3" fillId="6" borderId="4" xfId="0" applyFont="1" applyFill="1" applyBorder="1" applyAlignment="1">
      <alignment wrapText="1"/>
    </xf>
    <xf numFmtId="164" fontId="1" fillId="6" borderId="4" xfId="0" applyNumberFormat="1" applyFont="1" applyFill="1" applyBorder="1" applyAlignment="1"/>
    <xf numFmtId="164" fontId="1" fillId="6" borderId="7" xfId="0" applyNumberFormat="1" applyFont="1" applyFill="1" applyBorder="1" applyAlignment="1"/>
    <xf numFmtId="165" fontId="1" fillId="10" borderId="7" xfId="0" applyNumberFormat="1" applyFont="1" applyFill="1" applyBorder="1" applyAlignment="1"/>
    <xf numFmtId="0" fontId="1" fillId="6" borderId="27" xfId="0" applyFont="1" applyFill="1" applyBorder="1" applyAlignment="1"/>
    <xf numFmtId="0" fontId="1" fillId="6" borderId="1" xfId="0" applyFont="1" applyFill="1" applyBorder="1" applyAlignment="1"/>
    <xf numFmtId="0" fontId="1" fillId="2" borderId="7" xfId="0" applyFont="1" applyFill="1" applyBorder="1" applyAlignment="1"/>
    <xf numFmtId="0" fontId="1" fillId="0" borderId="7" xfId="0" applyFont="1" applyBorder="1" applyAlignment="1"/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/>
    <xf numFmtId="0" fontId="2" fillId="0" borderId="19" xfId="0" applyFont="1" applyBorder="1" applyAlignment="1"/>
    <xf numFmtId="0" fontId="0" fillId="0" borderId="16" xfId="0" applyFont="1" applyBorder="1" applyAlignment="1"/>
    <xf numFmtId="0" fontId="2" fillId="0" borderId="20" xfId="0" applyFont="1" applyBorder="1" applyAlignment="1"/>
    <xf numFmtId="0" fontId="0" fillId="0" borderId="18" xfId="0" applyFont="1" applyBorder="1" applyAlignment="1"/>
    <xf numFmtId="0" fontId="2" fillId="0" borderId="21" xfId="0" applyFont="1" applyBorder="1" applyAlignment="1"/>
    <xf numFmtId="0" fontId="0" fillId="0" borderId="22" xfId="0" applyFont="1" applyBorder="1" applyAlignment="1"/>
    <xf numFmtId="0" fontId="2" fillId="0" borderId="28" xfId="0" applyFont="1" applyBorder="1" applyAlignment="1"/>
    <xf numFmtId="0" fontId="0" fillId="0" borderId="29" xfId="0" applyFont="1" applyBorder="1" applyAlignment="1"/>
    <xf numFmtId="0" fontId="1" fillId="8" borderId="13" xfId="0" applyFont="1" applyFill="1" applyBorder="1" applyAlignment="1" applyProtection="1">
      <alignment horizontal="right"/>
      <protection locked="0"/>
    </xf>
    <xf numFmtId="164" fontId="1" fillId="8" borderId="13" xfId="0" applyNumberFormat="1" applyFont="1" applyFill="1" applyBorder="1" applyAlignment="1" applyProtection="1">
      <alignment horizontal="right"/>
      <protection locked="0"/>
    </xf>
    <xf numFmtId="167" fontId="1" fillId="0" borderId="22" xfId="0" applyNumberFormat="1" applyFont="1" applyBorder="1" applyAlignment="1" applyProtection="1">
      <alignment horizontal="right" wrapText="1"/>
      <protection locked="0"/>
    </xf>
    <xf numFmtId="167" fontId="1" fillId="0" borderId="18" xfId="0" applyNumberFormat="1" applyFont="1" applyBorder="1" applyAlignment="1" applyProtection="1">
      <alignment horizontal="right" wrapText="1"/>
      <protection locked="0"/>
    </xf>
    <xf numFmtId="167" fontId="1" fillId="14" borderId="13" xfId="0" applyNumberFormat="1" applyFont="1" applyFill="1" applyBorder="1" applyAlignment="1">
      <alignment horizontal="right"/>
    </xf>
    <xf numFmtId="166" fontId="1" fillId="11" borderId="13" xfId="0" applyNumberFormat="1" applyFont="1" applyFill="1" applyBorder="1" applyAlignment="1">
      <alignment horizontal="right"/>
    </xf>
    <xf numFmtId="164" fontId="1" fillId="15" borderId="15" xfId="0" applyNumberFormat="1" applyFont="1" applyFill="1" applyBorder="1" applyAlignment="1">
      <alignment horizontal="right"/>
    </xf>
    <xf numFmtId="164" fontId="1" fillId="15" borderId="18" xfId="0" applyNumberFormat="1" applyFont="1" applyFill="1" applyBorder="1" applyAlignment="1">
      <alignment horizontal="right"/>
    </xf>
    <xf numFmtId="164" fontId="1" fillId="16" borderId="13" xfId="0" applyNumberFormat="1" applyFont="1" applyFill="1" applyBorder="1" applyAlignment="1" applyProtection="1">
      <alignment horizontal="right"/>
      <protection locked="0"/>
    </xf>
    <xf numFmtId="167" fontId="1" fillId="16" borderId="13" xfId="0" applyNumberFormat="1" applyFont="1" applyFill="1" applyBorder="1" applyAlignment="1" applyProtection="1">
      <alignment horizontal="right"/>
      <protection locked="0"/>
    </xf>
    <xf numFmtId="0" fontId="1" fillId="6" borderId="7" xfId="0" applyFont="1" applyFill="1" applyBorder="1" applyAlignment="1"/>
    <xf numFmtId="164" fontId="1" fillId="10" borderId="8" xfId="0" applyNumberFormat="1" applyFont="1" applyFill="1" applyBorder="1" applyAlignment="1"/>
    <xf numFmtId="164" fontId="1" fillId="6" borderId="1" xfId="0" applyNumberFormat="1" applyFont="1" applyFill="1" applyBorder="1" applyAlignment="1"/>
    <xf numFmtId="0" fontId="6" fillId="12" borderId="10" xfId="0" applyFont="1" applyFill="1" applyBorder="1" applyAlignment="1">
      <alignment horizontal="center" vertical="center"/>
    </xf>
    <xf numFmtId="0" fontId="7" fillId="13" borderId="12" xfId="0" applyFont="1" applyFill="1" applyBorder="1" applyAlignment="1">
      <alignment vertical="center"/>
    </xf>
    <xf numFmtId="0" fontId="6" fillId="12" borderId="13" xfId="0" applyFont="1" applyFill="1" applyBorder="1" applyAlignment="1">
      <alignment horizontal="center" vertical="center" wrapText="1"/>
    </xf>
    <xf numFmtId="0" fontId="7" fillId="13" borderId="13" xfId="0" applyFont="1" applyFill="1" applyBorder="1" applyAlignment="1">
      <alignment vertical="center"/>
    </xf>
    <xf numFmtId="0" fontId="6" fillId="7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0" fontId="6" fillId="12" borderId="10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3" fillId="0" borderId="17" xfId="0" applyFont="1" applyFill="1" applyBorder="1" applyAlignment="1"/>
    <xf numFmtId="0" fontId="1" fillId="18" borderId="2" xfId="0" applyFont="1" applyFill="1" applyBorder="1" applyAlignment="1"/>
    <xf numFmtId="0" fontId="3" fillId="6" borderId="1" xfId="0" applyFont="1" applyFill="1" applyBorder="1" applyAlignment="1">
      <alignment horizontal="left" vertical="center" wrapText="1"/>
    </xf>
    <xf numFmtId="0" fontId="1" fillId="6" borderId="33" xfId="0" applyFont="1" applyFill="1" applyBorder="1" applyAlignment="1"/>
    <xf numFmtId="164" fontId="1" fillId="6" borderId="34" xfId="0" applyNumberFormat="1" applyFont="1" applyFill="1" applyBorder="1" applyAlignment="1"/>
    <xf numFmtId="0" fontId="3" fillId="0" borderId="35" xfId="0" applyFont="1" applyBorder="1" applyAlignment="1">
      <alignment wrapText="1"/>
    </xf>
    <xf numFmtId="0" fontId="1" fillId="9" borderId="35" xfId="0" applyFont="1" applyFill="1" applyBorder="1" applyAlignment="1" applyProtection="1">
      <alignment horizontal="right"/>
      <protection locked="0"/>
    </xf>
    <xf numFmtId="0" fontId="3" fillId="0" borderId="36" xfId="0" applyFont="1" applyBorder="1" applyAlignment="1">
      <alignment wrapText="1"/>
    </xf>
    <xf numFmtId="164" fontId="1" fillId="9" borderId="36" xfId="0" applyNumberFormat="1" applyFont="1" applyFill="1" applyBorder="1" applyAlignment="1" applyProtection="1">
      <alignment horizontal="right"/>
      <protection locked="0"/>
    </xf>
    <xf numFmtId="164" fontId="15" fillId="3" borderId="15" xfId="0" applyNumberFormat="1" applyFont="1" applyFill="1" applyBorder="1" applyAlignment="1">
      <alignment horizontal="right"/>
    </xf>
    <xf numFmtId="164" fontId="15" fillId="3" borderId="16" xfId="0" applyNumberFormat="1" applyFont="1" applyFill="1" applyBorder="1" applyAlignment="1">
      <alignment horizontal="right"/>
    </xf>
    <xf numFmtId="164" fontId="15" fillId="3" borderId="18" xfId="0" applyNumberFormat="1" applyFont="1" applyFill="1" applyBorder="1" applyAlignment="1">
      <alignment horizontal="right"/>
    </xf>
    <xf numFmtId="166" fontId="15" fillId="17" borderId="18" xfId="0" applyNumberFormat="1" applyFont="1" applyFill="1" applyBorder="1" applyAlignment="1">
      <alignment horizontal="right"/>
    </xf>
    <xf numFmtId="0" fontId="4" fillId="0" borderId="30" xfId="0" applyFont="1" applyBorder="1" applyAlignment="1">
      <alignment horizontal="left" vertical="center" wrapText="1"/>
    </xf>
    <xf numFmtId="0" fontId="3" fillId="19" borderId="23" xfId="0" applyFont="1" applyFill="1" applyBorder="1" applyAlignment="1">
      <alignment horizontal="center" vertical="center" wrapText="1"/>
    </xf>
    <xf numFmtId="0" fontId="3" fillId="19" borderId="24" xfId="0" applyFont="1" applyFill="1" applyBorder="1" applyAlignment="1">
      <alignment horizontal="center" vertical="center" wrapText="1"/>
    </xf>
    <xf numFmtId="0" fontId="3" fillId="19" borderId="8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/>
    <xf numFmtId="0" fontId="1" fillId="6" borderId="4" xfId="0" applyFont="1" applyFill="1" applyBorder="1" applyAlignment="1">
      <alignment vertical="top"/>
    </xf>
    <xf numFmtId="0" fontId="10" fillId="0" borderId="38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0" fontId="1" fillId="10" borderId="7" xfId="0" applyFont="1" applyFill="1" applyBorder="1" applyAlignment="1"/>
    <xf numFmtId="0" fontId="1" fillId="0" borderId="37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E1"/>
      <color rgb="FFFFF4D5"/>
      <color rgb="FFFFFB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382973</xdr:colOff>
      <xdr:row>1</xdr:row>
      <xdr:rowOff>196415</xdr:rowOff>
    </xdr:from>
    <xdr:to>
      <xdr:col>2</xdr:col>
      <xdr:colOff>733144</xdr:colOff>
      <xdr:row>1</xdr:row>
      <xdr:rowOff>642830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644EF19-833D-469E-9B20-D1F3D738F5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73" y="393639"/>
          <a:ext cx="2178971" cy="446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998"/>
  <sheetViews>
    <sheetView tabSelected="1" zoomScale="85" zoomScaleNormal="85" workbookViewId="0">
      <pane ySplit="1" topLeftCell="A2" activePane="bottomLeft" state="frozen"/>
      <selection pane="bottomLeft" activeCell="B7" sqref="B7"/>
    </sheetView>
  </sheetViews>
  <sheetFormatPr defaultColWidth="14.44140625" defaultRowHeight="15.75" customHeight="1" x14ac:dyDescent="0.25"/>
  <cols>
    <col min="1" max="1" width="2.21875" style="1" customWidth="1"/>
    <col min="2" max="2" width="26.6640625" style="1" customWidth="1"/>
    <col min="3" max="3" width="16.77734375" style="1" customWidth="1"/>
    <col min="4" max="4" width="1.5546875" style="1" customWidth="1"/>
    <col min="5" max="5" width="30.88671875" style="2" customWidth="1"/>
    <col min="6" max="6" width="15.6640625" style="1" customWidth="1"/>
    <col min="7" max="7" width="1.5546875" style="1" customWidth="1"/>
    <col min="8" max="8" width="31" style="1" bestFit="1" customWidth="1"/>
    <col min="9" max="9" width="14.77734375" style="1" customWidth="1"/>
    <col min="10" max="10" width="1.5546875" style="3" customWidth="1"/>
    <col min="11" max="11" width="13.33203125" style="1" customWidth="1"/>
    <col min="12" max="12" width="30.77734375" style="1" customWidth="1"/>
    <col min="13" max="13" width="18" style="1" customWidth="1"/>
    <col min="14" max="14" width="2.109375" style="1" customWidth="1"/>
    <col min="15" max="16384" width="14.44140625" style="1"/>
  </cols>
  <sheetData>
    <row r="1" spans="1:30" s="4" customFormat="1" ht="15.6" customHeight="1" thickBot="1" x14ac:dyDescent="0.3">
      <c r="A1" s="21"/>
      <c r="B1" s="118"/>
      <c r="C1" s="118"/>
      <c r="D1" s="118"/>
      <c r="E1" s="118"/>
      <c r="F1" s="118"/>
      <c r="G1" s="21"/>
      <c r="H1" s="118"/>
      <c r="I1" s="118"/>
      <c r="J1" s="118"/>
      <c r="K1" s="118"/>
      <c r="L1" s="118"/>
      <c r="M1" s="118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30" ht="82.8" customHeight="1" thickBot="1" x14ac:dyDescent="0.3">
      <c r="A2" s="20"/>
      <c r="B2" s="127" t="s">
        <v>48</v>
      </c>
      <c r="C2" s="128"/>
      <c r="D2" s="120" t="s">
        <v>47</v>
      </c>
      <c r="E2" s="121"/>
      <c r="F2" s="122"/>
      <c r="G2" s="19"/>
      <c r="H2" s="124" t="s">
        <v>49</v>
      </c>
      <c r="I2" s="125"/>
      <c r="J2" s="125"/>
      <c r="K2" s="125"/>
      <c r="L2" s="125"/>
      <c r="M2" s="126"/>
      <c r="N2" s="123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1"/>
      <c r="AC2" s="21"/>
      <c r="AD2" s="21"/>
    </row>
    <row r="3" spans="1:30" ht="14.4" customHeight="1" thickBot="1" x14ac:dyDescent="0.3">
      <c r="A3" s="21"/>
      <c r="B3" s="25"/>
      <c r="C3" s="25"/>
      <c r="D3" s="25"/>
      <c r="E3" s="119"/>
      <c r="F3" s="25"/>
      <c r="G3" s="21"/>
      <c r="H3" s="25"/>
      <c r="I3" s="25"/>
      <c r="J3" s="25"/>
      <c r="K3" s="25"/>
      <c r="L3" s="25"/>
      <c r="M3" s="25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1"/>
      <c r="AC3" s="21"/>
      <c r="AD3" s="21"/>
    </row>
    <row r="4" spans="1:30" ht="37.200000000000003" customHeight="1" thickBot="1" x14ac:dyDescent="0.3">
      <c r="A4" s="59"/>
      <c r="B4" s="86" t="s">
        <v>5</v>
      </c>
      <c r="C4" s="87"/>
      <c r="D4" s="18"/>
      <c r="E4" s="88" t="s">
        <v>14</v>
      </c>
      <c r="F4" s="89"/>
      <c r="G4" s="18"/>
      <c r="H4" s="93" t="s">
        <v>12</v>
      </c>
      <c r="I4" s="87"/>
      <c r="J4" s="27"/>
      <c r="K4" s="90" t="s">
        <v>13</v>
      </c>
      <c r="L4" s="91"/>
      <c r="M4" s="92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1"/>
      <c r="AC4" s="21"/>
      <c r="AD4" s="21"/>
    </row>
    <row r="5" spans="1:30" ht="51.6" customHeight="1" x14ac:dyDescent="0.3">
      <c r="A5" s="60"/>
      <c r="B5" s="106" t="s">
        <v>44</v>
      </c>
      <c r="C5" s="107">
        <v>250</v>
      </c>
      <c r="D5" s="19"/>
      <c r="E5" s="9" t="s">
        <v>52</v>
      </c>
      <c r="F5" s="73" t="s">
        <v>9</v>
      </c>
      <c r="G5" s="19"/>
      <c r="H5" s="9" t="s">
        <v>39</v>
      </c>
      <c r="I5" s="74">
        <v>10000</v>
      </c>
      <c r="J5" s="28"/>
      <c r="K5" s="114" t="s">
        <v>46</v>
      </c>
      <c r="L5" s="13" t="s">
        <v>17</v>
      </c>
      <c r="M5" s="110">
        <f>C5*F8*F18</f>
        <v>131250</v>
      </c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1"/>
      <c r="AC5" s="21"/>
      <c r="AD5" s="21"/>
    </row>
    <row r="6" spans="1:30" ht="61.2" customHeight="1" x14ac:dyDescent="0.3">
      <c r="A6" s="60"/>
      <c r="B6" s="108" t="s">
        <v>43</v>
      </c>
      <c r="C6" s="109">
        <v>10000</v>
      </c>
      <c r="D6" s="19"/>
      <c r="E6" s="9" t="s">
        <v>23</v>
      </c>
      <c r="F6" s="73">
        <v>2</v>
      </c>
      <c r="G6" s="19"/>
      <c r="H6" s="9" t="s">
        <v>50</v>
      </c>
      <c r="I6" s="81">
        <f>I5*0.25</f>
        <v>2500</v>
      </c>
      <c r="J6" s="28"/>
      <c r="K6" s="99"/>
      <c r="L6" s="12" t="s">
        <v>18</v>
      </c>
      <c r="M6" s="111">
        <f>C5*F9*F19</f>
        <v>52500</v>
      </c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1"/>
      <c r="AC6" s="21"/>
      <c r="AD6" s="21"/>
    </row>
    <row r="7" spans="1:30" ht="49.8" customHeight="1" x14ac:dyDescent="0.3">
      <c r="A7" s="104"/>
      <c r="B7" s="60"/>
      <c r="C7" s="105"/>
      <c r="D7" s="20"/>
      <c r="E7" s="9" t="s">
        <v>42</v>
      </c>
      <c r="F7" s="74">
        <v>50</v>
      </c>
      <c r="G7" s="19"/>
      <c r="H7" s="9" t="s">
        <v>51</v>
      </c>
      <c r="I7" s="81">
        <f>I5*0.05</f>
        <v>500</v>
      </c>
      <c r="J7" s="28"/>
      <c r="K7" s="99"/>
      <c r="L7" s="12" t="s">
        <v>19</v>
      </c>
      <c r="M7" s="111">
        <f>C5*F7*L24*F20</f>
        <v>37500</v>
      </c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1"/>
      <c r="AC7" s="21"/>
      <c r="AD7" s="21"/>
    </row>
    <row r="8" spans="1:30" ht="37.799999999999997" customHeight="1" thickBot="1" x14ac:dyDescent="0.35">
      <c r="A8" s="60"/>
      <c r="B8" s="103"/>
      <c r="C8" s="57"/>
      <c r="D8" s="20"/>
      <c r="E8" s="10" t="s">
        <v>45</v>
      </c>
      <c r="F8" s="81">
        <f>F23*C6</f>
        <v>1500</v>
      </c>
      <c r="G8" s="19"/>
      <c r="H8" s="9" t="s">
        <v>40</v>
      </c>
      <c r="I8" s="73">
        <v>2880</v>
      </c>
      <c r="J8" s="29"/>
      <c r="K8" s="100"/>
      <c r="L8" s="14" t="s">
        <v>20</v>
      </c>
      <c r="M8" s="112">
        <f>((I8)*(I6+I7))*(I9-I10)</f>
        <v>86400</v>
      </c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1"/>
      <c r="AC8" s="21"/>
      <c r="AD8" s="21"/>
    </row>
    <row r="9" spans="1:30" ht="53.4" customHeight="1" x14ac:dyDescent="0.25">
      <c r="A9" s="60"/>
      <c r="B9" s="103"/>
      <c r="C9" s="57"/>
      <c r="D9" s="20"/>
      <c r="E9" s="10" t="s">
        <v>41</v>
      </c>
      <c r="F9" s="81">
        <f>F24*C6</f>
        <v>600</v>
      </c>
      <c r="G9" s="19"/>
      <c r="H9" s="10" t="s">
        <v>53</v>
      </c>
      <c r="I9" s="82">
        <f>IF(C5&lt;=50,1%,IF(C5&lt;=250,2%,IF(C5&gt;250,3%)))</f>
        <v>0.02</v>
      </c>
      <c r="J9" s="30"/>
      <c r="K9" s="98" t="s">
        <v>29</v>
      </c>
      <c r="L9" s="15" t="s">
        <v>15</v>
      </c>
      <c r="M9" s="79">
        <f>((I18*(F6*I20))+(I19*(F6*(1-I20)))+I21*F6)*C5</f>
        <v>287000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1"/>
      <c r="AC9" s="21"/>
      <c r="AD9" s="21"/>
    </row>
    <row r="10" spans="1:30" s="3" customFormat="1" ht="53.4" thickBot="1" x14ac:dyDescent="0.3">
      <c r="A10" s="60"/>
      <c r="B10" s="103"/>
      <c r="C10" s="58"/>
      <c r="D10" s="21"/>
      <c r="E10" s="55"/>
      <c r="F10" s="25"/>
      <c r="G10" s="20"/>
      <c r="H10" s="11" t="s">
        <v>54</v>
      </c>
      <c r="I10" s="77">
        <f>I9*I24</f>
        <v>0.01</v>
      </c>
      <c r="J10" s="30"/>
      <c r="K10" s="100"/>
      <c r="L10" s="16" t="s">
        <v>16</v>
      </c>
      <c r="M10" s="80">
        <f>IF(C5&lt;=50, I23*12, IF(C5&gt;50, I22*12))</f>
        <v>29988</v>
      </c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s="3" customFormat="1" ht="40.200000000000003" x14ac:dyDescent="0.3">
      <c r="A11" s="60"/>
      <c r="B11" s="103"/>
      <c r="C11" s="84"/>
      <c r="D11" s="21"/>
      <c r="E11" s="22"/>
      <c r="F11" s="23"/>
      <c r="G11" s="20"/>
      <c r="H11" s="9" t="s">
        <v>22</v>
      </c>
      <c r="I11" s="78">
        <f>I8*(I9-I10)</f>
        <v>28.8</v>
      </c>
      <c r="J11" s="31"/>
      <c r="K11" s="98" t="s">
        <v>30</v>
      </c>
      <c r="L11" s="17" t="s">
        <v>0</v>
      </c>
      <c r="M11" s="110">
        <f>SUM(M5+M6+M7+M8)*5-M9-(M10*5)</f>
        <v>1101310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s="3" customFormat="1" ht="28.2" customHeight="1" thickBot="1" x14ac:dyDescent="0.35">
      <c r="A12" s="60"/>
      <c r="B12" s="103"/>
      <c r="C12" s="85"/>
      <c r="D12" s="83"/>
      <c r="E12" s="22"/>
      <c r="F12" s="23"/>
      <c r="G12" s="21"/>
      <c r="H12" s="25"/>
      <c r="I12" s="25"/>
      <c r="J12" s="21"/>
      <c r="K12" s="100"/>
      <c r="L12" s="101" t="s">
        <v>21</v>
      </c>
      <c r="M12" s="113">
        <f>((M9+M10)/SUM(M5:M7))*12</f>
        <v>17.192569491525425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s="3" customFormat="1" ht="21.75" customHeight="1" x14ac:dyDescent="0.25">
      <c r="A13" s="60"/>
      <c r="B13" s="60"/>
      <c r="C13" s="85"/>
      <c r="D13" s="83"/>
      <c r="E13" s="22"/>
      <c r="F13" s="23"/>
      <c r="G13" s="21"/>
      <c r="H13" s="21"/>
      <c r="I13" s="21"/>
      <c r="J13" s="21"/>
      <c r="K13" s="24"/>
      <c r="L13" s="25"/>
      <c r="M13" s="25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25.95" customHeight="1" x14ac:dyDescent="0.25">
      <c r="A14" s="25"/>
      <c r="B14" s="25"/>
      <c r="C14" s="56"/>
      <c r="D14" s="21"/>
      <c r="E14" s="51"/>
      <c r="F14" s="52"/>
      <c r="G14" s="53"/>
      <c r="H14" s="53"/>
      <c r="I14" s="54"/>
      <c r="J14" s="21"/>
      <c r="K14" s="24"/>
      <c r="L14" s="25"/>
      <c r="M14" s="25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1"/>
      <c r="AC14" s="21"/>
      <c r="AD14" s="21"/>
    </row>
    <row r="15" spans="1:30" ht="25.95" customHeight="1" x14ac:dyDescent="0.25">
      <c r="A15" s="115" t="s">
        <v>1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7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</row>
    <row r="16" spans="1:30" ht="25.95" customHeight="1" thickBot="1" x14ac:dyDescent="0.3">
      <c r="A16" s="3"/>
      <c r="B16" s="47"/>
      <c r="C16" s="47"/>
      <c r="D16" s="48"/>
      <c r="E16" s="49"/>
      <c r="F16" s="49"/>
      <c r="G16" s="50"/>
      <c r="H16" s="49"/>
      <c r="I16" s="49"/>
      <c r="J16" s="8"/>
      <c r="K16" s="63"/>
      <c r="L16" s="64"/>
      <c r="M16" s="47"/>
    </row>
    <row r="17" spans="4:13" ht="25.95" customHeight="1" thickBot="1" x14ac:dyDescent="0.3">
      <c r="D17" s="5"/>
      <c r="E17" s="96" t="s">
        <v>32</v>
      </c>
      <c r="F17" s="97"/>
      <c r="G17" s="32"/>
      <c r="H17" s="96" t="s">
        <v>34</v>
      </c>
      <c r="I17" s="97"/>
      <c r="J17" s="7"/>
      <c r="K17" s="94" t="s">
        <v>38</v>
      </c>
      <c r="L17" s="95"/>
      <c r="M17" s="62"/>
    </row>
    <row r="18" spans="4:13" ht="25.95" customHeight="1" x14ac:dyDescent="0.25">
      <c r="D18" s="5"/>
      <c r="E18" s="44" t="s">
        <v>31</v>
      </c>
      <c r="F18" s="43">
        <v>0.35</v>
      </c>
      <c r="G18" s="33"/>
      <c r="H18" s="44" t="s">
        <v>24</v>
      </c>
      <c r="I18" s="45">
        <v>399</v>
      </c>
      <c r="J18" s="7"/>
      <c r="K18" s="69" t="s">
        <v>6</v>
      </c>
      <c r="L18" s="70">
        <v>0</v>
      </c>
      <c r="M18" s="61"/>
    </row>
    <row r="19" spans="4:13" ht="25.95" customHeight="1" x14ac:dyDescent="0.25">
      <c r="D19" s="5"/>
      <c r="E19" s="37" t="s">
        <v>33</v>
      </c>
      <c r="F19" s="41">
        <v>0.35</v>
      </c>
      <c r="G19" s="33"/>
      <c r="H19" s="37" t="s">
        <v>25</v>
      </c>
      <c r="I19" s="38">
        <v>599</v>
      </c>
      <c r="J19" s="7"/>
      <c r="K19" s="65" t="s">
        <v>7</v>
      </c>
      <c r="L19" s="66">
        <v>1</v>
      </c>
      <c r="M19" s="61"/>
    </row>
    <row r="20" spans="4:13" ht="25.95" customHeight="1" thickBot="1" x14ac:dyDescent="0.3">
      <c r="D20" s="5"/>
      <c r="E20" s="46" t="s">
        <v>2</v>
      </c>
      <c r="F20" s="42">
        <v>0.75</v>
      </c>
      <c r="G20" s="33"/>
      <c r="H20" s="37" t="s">
        <v>26</v>
      </c>
      <c r="I20" s="39">
        <v>0.8</v>
      </c>
      <c r="J20" s="7"/>
      <c r="K20" s="65" t="s">
        <v>8</v>
      </c>
      <c r="L20" s="66">
        <v>2</v>
      </c>
      <c r="M20" s="61"/>
    </row>
    <row r="21" spans="4:13" ht="32.4" customHeight="1" thickBot="1" x14ac:dyDescent="0.3">
      <c r="E21" s="35"/>
      <c r="F21" s="36"/>
      <c r="G21" s="34"/>
      <c r="H21" s="37" t="s">
        <v>27</v>
      </c>
      <c r="I21" s="38">
        <v>135</v>
      </c>
      <c r="J21" s="7"/>
      <c r="K21" s="65" t="s">
        <v>9</v>
      </c>
      <c r="L21" s="66">
        <v>4</v>
      </c>
      <c r="M21" s="61"/>
    </row>
    <row r="22" spans="4:13" ht="28.2" customHeight="1" thickBot="1" x14ac:dyDescent="0.3">
      <c r="D22" s="5"/>
      <c r="E22" s="96" t="s">
        <v>37</v>
      </c>
      <c r="F22" s="97"/>
      <c r="G22" s="33"/>
      <c r="H22" s="37" t="s">
        <v>3</v>
      </c>
      <c r="I22" s="38">
        <v>2499</v>
      </c>
      <c r="J22" s="7"/>
      <c r="K22" s="67" t="s">
        <v>10</v>
      </c>
      <c r="L22" s="68">
        <v>12</v>
      </c>
      <c r="M22" s="62"/>
    </row>
    <row r="23" spans="4:13" ht="27" thickBot="1" x14ac:dyDescent="0.3">
      <c r="D23" s="5"/>
      <c r="E23" s="44" t="s">
        <v>36</v>
      </c>
      <c r="F23" s="75">
        <f>IF(C6&lt;=10000,15%,IF(C6&lt;=25000, 12%,IF(C6&lt;=50000,10%, IF(C6&gt;=50000,9%))))</f>
        <v>0.15</v>
      </c>
      <c r="G23" s="33"/>
      <c r="H23" s="37" t="s">
        <v>4</v>
      </c>
      <c r="I23" s="38">
        <v>999</v>
      </c>
      <c r="J23" s="6"/>
      <c r="K23"/>
      <c r="L23"/>
    </row>
    <row r="24" spans="4:13" ht="27" thickBot="1" x14ac:dyDescent="0.3">
      <c r="D24" s="5"/>
      <c r="E24" s="46" t="s">
        <v>35</v>
      </c>
      <c r="F24" s="76">
        <v>0.06</v>
      </c>
      <c r="G24" s="33"/>
      <c r="H24" s="46" t="s">
        <v>28</v>
      </c>
      <c r="I24" s="40">
        <v>0.5</v>
      </c>
      <c r="J24" s="7"/>
      <c r="K24" s="71" t="s">
        <v>11</v>
      </c>
      <c r="L24" s="72">
        <f>VLOOKUP('ROI Calculator'!F5,$K$18:$L$22,2,FALSE)</f>
        <v>4</v>
      </c>
      <c r="M24" s="62"/>
    </row>
    <row r="25" spans="4:13" ht="13.2" x14ac:dyDescent="0.25"/>
    <row r="26" spans="4:13" ht="13.2" x14ac:dyDescent="0.25"/>
    <row r="27" spans="4:13" ht="13.2" x14ac:dyDescent="0.25"/>
    <row r="28" spans="4:13" ht="13.2" x14ac:dyDescent="0.25"/>
    <row r="29" spans="4:13" ht="13.2" x14ac:dyDescent="0.25"/>
    <row r="30" spans="4:13" ht="13.2" x14ac:dyDescent="0.25"/>
    <row r="31" spans="4:13" ht="13.2" x14ac:dyDescent="0.25"/>
    <row r="32" spans="4:13" ht="13.2" x14ac:dyDescent="0.25"/>
    <row r="33" ht="13.2" x14ac:dyDescent="0.25"/>
    <row r="34" ht="13.2" x14ac:dyDescent="0.25"/>
    <row r="35" ht="13.2" x14ac:dyDescent="0.25"/>
    <row r="36" ht="13.2" x14ac:dyDescent="0.25"/>
    <row r="37" ht="13.2" x14ac:dyDescent="0.25"/>
    <row r="38" ht="13.2" x14ac:dyDescent="0.25"/>
    <row r="39" ht="13.2" x14ac:dyDescent="0.25"/>
    <row r="40" ht="13.2" x14ac:dyDescent="0.25"/>
    <row r="41" ht="13.2" x14ac:dyDescent="0.25"/>
    <row r="42" ht="13.2" x14ac:dyDescent="0.25"/>
    <row r="43" ht="13.2" x14ac:dyDescent="0.25"/>
    <row r="44" ht="13.2" x14ac:dyDescent="0.25"/>
    <row r="45" ht="13.2" x14ac:dyDescent="0.25"/>
    <row r="46" ht="13.2" x14ac:dyDescent="0.25"/>
    <row r="47" ht="13.2" x14ac:dyDescent="0.25"/>
    <row r="48" ht="13.2" x14ac:dyDescent="0.25"/>
    <row r="49" ht="13.2" x14ac:dyDescent="0.25"/>
    <row r="50" ht="13.2" x14ac:dyDescent="0.25"/>
    <row r="51" ht="13.2" x14ac:dyDescent="0.25"/>
    <row r="52" ht="13.2" x14ac:dyDescent="0.25"/>
    <row r="53" ht="13.2" x14ac:dyDescent="0.25"/>
    <row r="54" ht="13.2" x14ac:dyDescent="0.25"/>
    <row r="55" ht="13.2" x14ac:dyDescent="0.25"/>
    <row r="56" ht="13.2" x14ac:dyDescent="0.25"/>
    <row r="57" ht="13.2" x14ac:dyDescent="0.25"/>
    <row r="58" ht="13.2" x14ac:dyDescent="0.25"/>
    <row r="59" ht="13.2" x14ac:dyDescent="0.25"/>
    <row r="60" ht="13.2" x14ac:dyDescent="0.25"/>
    <row r="61" ht="13.2" x14ac:dyDescent="0.25"/>
    <row r="62" ht="13.2" x14ac:dyDescent="0.25"/>
    <row r="63" ht="13.2" x14ac:dyDescent="0.25"/>
    <row r="64" ht="13.2" x14ac:dyDescent="0.25"/>
    <row r="65" ht="13.2" x14ac:dyDescent="0.25"/>
    <row r="66" ht="13.2" x14ac:dyDescent="0.25"/>
    <row r="67" ht="13.2" x14ac:dyDescent="0.25"/>
    <row r="68" ht="13.2" x14ac:dyDescent="0.25"/>
    <row r="69" ht="13.2" x14ac:dyDescent="0.25"/>
    <row r="70" ht="13.2" x14ac:dyDescent="0.25"/>
    <row r="71" ht="13.2" x14ac:dyDescent="0.25"/>
    <row r="72" ht="13.2" x14ac:dyDescent="0.25"/>
    <row r="73" ht="13.2" x14ac:dyDescent="0.25"/>
    <row r="74" ht="13.2" x14ac:dyDescent="0.25"/>
    <row r="75" ht="13.2" x14ac:dyDescent="0.25"/>
    <row r="76" ht="13.2" x14ac:dyDescent="0.25"/>
    <row r="77" ht="13.2" x14ac:dyDescent="0.25"/>
    <row r="78" ht="13.2" x14ac:dyDescent="0.25"/>
    <row r="79" ht="13.2" x14ac:dyDescent="0.25"/>
    <row r="80" ht="13.2" x14ac:dyDescent="0.25"/>
    <row r="81" ht="13.2" x14ac:dyDescent="0.25"/>
    <row r="82" ht="13.2" x14ac:dyDescent="0.25"/>
    <row r="83" ht="13.2" x14ac:dyDescent="0.25"/>
    <row r="84" ht="13.2" x14ac:dyDescent="0.25"/>
    <row r="85" ht="13.2" x14ac:dyDescent="0.25"/>
    <row r="86" ht="13.2" x14ac:dyDescent="0.25"/>
    <row r="87" ht="13.2" x14ac:dyDescent="0.25"/>
    <row r="88" ht="13.2" x14ac:dyDescent="0.25"/>
    <row r="89" ht="13.2" x14ac:dyDescent="0.25"/>
    <row r="90" ht="13.2" x14ac:dyDescent="0.25"/>
    <row r="91" ht="13.2" x14ac:dyDescent="0.25"/>
    <row r="92" ht="13.2" x14ac:dyDescent="0.25"/>
    <row r="93" ht="13.2" x14ac:dyDescent="0.25"/>
    <row r="94" ht="13.2" x14ac:dyDescent="0.25"/>
    <row r="95" ht="13.2" x14ac:dyDescent="0.25"/>
    <row r="96" ht="13.2" x14ac:dyDescent="0.25"/>
    <row r="97" ht="13.2" x14ac:dyDescent="0.25"/>
    <row r="98" ht="13.2" x14ac:dyDescent="0.25"/>
    <row r="99" ht="13.2" x14ac:dyDescent="0.25"/>
    <row r="100" ht="13.2" x14ac:dyDescent="0.25"/>
    <row r="101" ht="13.2" x14ac:dyDescent="0.25"/>
    <row r="102" ht="13.2" x14ac:dyDescent="0.25"/>
    <row r="103" ht="13.2" x14ac:dyDescent="0.25"/>
    <row r="104" ht="13.2" x14ac:dyDescent="0.25"/>
    <row r="105" ht="13.2" x14ac:dyDescent="0.25"/>
    <row r="106" ht="13.2" x14ac:dyDescent="0.25"/>
    <row r="107" ht="13.2" x14ac:dyDescent="0.25"/>
    <row r="108" ht="13.2" x14ac:dyDescent="0.25"/>
    <row r="109" ht="13.2" x14ac:dyDescent="0.25"/>
    <row r="110" ht="13.2" x14ac:dyDescent="0.25"/>
    <row r="111" ht="13.2" x14ac:dyDescent="0.25"/>
    <row r="112" ht="13.2" x14ac:dyDescent="0.25"/>
    <row r="113" ht="13.2" x14ac:dyDescent="0.25"/>
    <row r="114" ht="13.2" x14ac:dyDescent="0.25"/>
    <row r="115" ht="13.2" x14ac:dyDescent="0.25"/>
    <row r="116" ht="13.2" x14ac:dyDescent="0.25"/>
    <row r="117" ht="13.2" x14ac:dyDescent="0.25"/>
    <row r="118" ht="13.2" x14ac:dyDescent="0.25"/>
    <row r="119" ht="13.2" x14ac:dyDescent="0.25"/>
    <row r="120" ht="13.2" x14ac:dyDescent="0.25"/>
    <row r="121" ht="13.2" x14ac:dyDescent="0.25"/>
    <row r="122" ht="13.2" x14ac:dyDescent="0.25"/>
    <row r="123" ht="13.2" x14ac:dyDescent="0.25"/>
    <row r="124" ht="13.2" x14ac:dyDescent="0.25"/>
    <row r="125" ht="13.2" x14ac:dyDescent="0.25"/>
    <row r="126" ht="13.2" x14ac:dyDescent="0.25"/>
    <row r="127" ht="13.2" x14ac:dyDescent="0.25"/>
    <row r="128" ht="13.2" x14ac:dyDescent="0.25"/>
    <row r="129" ht="13.2" x14ac:dyDescent="0.25"/>
    <row r="130" ht="13.2" x14ac:dyDescent="0.25"/>
    <row r="131" ht="13.2" x14ac:dyDescent="0.25"/>
    <row r="132" ht="13.2" x14ac:dyDescent="0.25"/>
    <row r="133" ht="13.2" x14ac:dyDescent="0.25"/>
    <row r="134" ht="13.2" x14ac:dyDescent="0.25"/>
    <row r="135" ht="13.2" x14ac:dyDescent="0.25"/>
    <row r="136" ht="13.2" x14ac:dyDescent="0.25"/>
    <row r="137" ht="13.2" x14ac:dyDescent="0.25"/>
    <row r="138" ht="13.2" x14ac:dyDescent="0.25"/>
    <row r="139" ht="13.2" x14ac:dyDescent="0.25"/>
    <row r="140" ht="13.2" x14ac:dyDescent="0.25"/>
    <row r="141" ht="13.2" x14ac:dyDescent="0.25"/>
    <row r="142" ht="13.2" x14ac:dyDescent="0.25"/>
    <row r="143" ht="13.2" x14ac:dyDescent="0.25"/>
    <row r="144" ht="13.2" x14ac:dyDescent="0.25"/>
    <row r="145" ht="13.2" x14ac:dyDescent="0.25"/>
    <row r="146" ht="13.2" x14ac:dyDescent="0.25"/>
    <row r="147" ht="13.2" x14ac:dyDescent="0.25"/>
    <row r="148" ht="13.2" x14ac:dyDescent="0.25"/>
    <row r="149" ht="13.2" x14ac:dyDescent="0.25"/>
    <row r="150" ht="13.2" x14ac:dyDescent="0.25"/>
    <row r="151" ht="13.2" x14ac:dyDescent="0.25"/>
    <row r="152" ht="13.2" x14ac:dyDescent="0.25"/>
    <row r="153" ht="13.2" x14ac:dyDescent="0.25"/>
    <row r="154" ht="13.2" x14ac:dyDescent="0.25"/>
    <row r="155" ht="13.2" x14ac:dyDescent="0.25"/>
    <row r="156" ht="13.2" x14ac:dyDescent="0.25"/>
    <row r="157" ht="13.2" x14ac:dyDescent="0.25"/>
    <row r="158" ht="13.2" x14ac:dyDescent="0.25"/>
    <row r="159" ht="13.2" x14ac:dyDescent="0.25"/>
    <row r="160" ht="13.2" x14ac:dyDescent="0.25"/>
    <row r="161" ht="13.2" x14ac:dyDescent="0.25"/>
    <row r="162" ht="13.2" x14ac:dyDescent="0.25"/>
    <row r="163" ht="13.2" x14ac:dyDescent="0.25"/>
    <row r="164" ht="13.2" x14ac:dyDescent="0.25"/>
    <row r="165" ht="13.2" x14ac:dyDescent="0.25"/>
    <row r="166" ht="13.2" x14ac:dyDescent="0.25"/>
    <row r="167" ht="13.2" x14ac:dyDescent="0.25"/>
    <row r="168" ht="13.2" x14ac:dyDescent="0.25"/>
    <row r="169" ht="13.2" x14ac:dyDescent="0.25"/>
    <row r="170" ht="13.2" x14ac:dyDescent="0.25"/>
    <row r="171" ht="13.2" x14ac:dyDescent="0.25"/>
    <row r="172" ht="13.2" x14ac:dyDescent="0.25"/>
    <row r="173" ht="13.2" x14ac:dyDescent="0.25"/>
    <row r="174" ht="13.2" x14ac:dyDescent="0.25"/>
    <row r="175" ht="13.2" x14ac:dyDescent="0.25"/>
    <row r="176" ht="13.2" x14ac:dyDescent="0.25"/>
    <row r="177" ht="13.2" x14ac:dyDescent="0.25"/>
    <row r="178" ht="13.2" x14ac:dyDescent="0.25"/>
    <row r="179" ht="13.2" x14ac:dyDescent="0.25"/>
    <row r="180" ht="13.2" x14ac:dyDescent="0.25"/>
    <row r="181" ht="13.2" x14ac:dyDescent="0.25"/>
    <row r="182" ht="13.2" x14ac:dyDescent="0.25"/>
    <row r="183" ht="13.2" x14ac:dyDescent="0.25"/>
    <row r="184" ht="13.2" x14ac:dyDescent="0.25"/>
    <row r="185" ht="13.2" x14ac:dyDescent="0.25"/>
    <row r="186" ht="13.2" x14ac:dyDescent="0.25"/>
    <row r="187" ht="13.2" x14ac:dyDescent="0.25"/>
    <row r="188" ht="13.2" x14ac:dyDescent="0.25"/>
    <row r="189" ht="13.2" x14ac:dyDescent="0.25"/>
    <row r="190" ht="13.2" x14ac:dyDescent="0.25"/>
    <row r="191" ht="13.2" x14ac:dyDescent="0.25"/>
    <row r="192" ht="13.2" x14ac:dyDescent="0.25"/>
    <row r="193" ht="13.2" x14ac:dyDescent="0.25"/>
    <row r="194" ht="13.2" x14ac:dyDescent="0.25"/>
    <row r="195" ht="13.2" x14ac:dyDescent="0.25"/>
    <row r="196" ht="13.2" x14ac:dyDescent="0.25"/>
    <row r="197" ht="13.2" x14ac:dyDescent="0.25"/>
    <row r="198" ht="13.2" x14ac:dyDescent="0.25"/>
    <row r="199" ht="13.2" x14ac:dyDescent="0.25"/>
    <row r="200" ht="13.2" x14ac:dyDescent="0.25"/>
    <row r="201" ht="13.2" x14ac:dyDescent="0.25"/>
    <row r="202" ht="13.2" x14ac:dyDescent="0.25"/>
    <row r="203" ht="13.2" x14ac:dyDescent="0.25"/>
    <row r="204" ht="13.2" x14ac:dyDescent="0.25"/>
    <row r="205" ht="13.2" x14ac:dyDescent="0.25"/>
    <row r="206" ht="13.2" x14ac:dyDescent="0.25"/>
    <row r="207" ht="13.2" x14ac:dyDescent="0.25"/>
    <row r="208" ht="13.2" x14ac:dyDescent="0.25"/>
    <row r="209" ht="13.2" x14ac:dyDescent="0.25"/>
    <row r="210" ht="13.2" x14ac:dyDescent="0.25"/>
    <row r="211" ht="13.2" x14ac:dyDescent="0.25"/>
    <row r="212" ht="13.2" x14ac:dyDescent="0.25"/>
    <row r="213" ht="13.2" x14ac:dyDescent="0.25"/>
    <row r="214" ht="13.2" x14ac:dyDescent="0.25"/>
    <row r="215" ht="13.2" x14ac:dyDescent="0.25"/>
    <row r="216" ht="13.2" x14ac:dyDescent="0.25"/>
    <row r="217" ht="13.2" x14ac:dyDescent="0.25"/>
    <row r="218" ht="13.2" x14ac:dyDescent="0.25"/>
    <row r="219" ht="13.2" x14ac:dyDescent="0.25"/>
    <row r="220" ht="13.2" x14ac:dyDescent="0.25"/>
    <row r="221" ht="13.2" x14ac:dyDescent="0.25"/>
    <row r="222" ht="13.2" x14ac:dyDescent="0.25"/>
    <row r="223" ht="13.2" x14ac:dyDescent="0.25"/>
    <row r="224" ht="13.2" x14ac:dyDescent="0.25"/>
    <row r="225" ht="13.2" x14ac:dyDescent="0.25"/>
    <row r="226" ht="13.2" x14ac:dyDescent="0.25"/>
    <row r="227" ht="13.2" x14ac:dyDescent="0.25"/>
    <row r="228" ht="13.2" x14ac:dyDescent="0.25"/>
    <row r="229" ht="13.2" x14ac:dyDescent="0.25"/>
    <row r="230" ht="13.2" x14ac:dyDescent="0.25"/>
    <row r="231" ht="13.2" x14ac:dyDescent="0.25"/>
    <row r="232" ht="13.2" x14ac:dyDescent="0.25"/>
    <row r="233" ht="13.2" x14ac:dyDescent="0.25"/>
    <row r="234" ht="13.2" x14ac:dyDescent="0.25"/>
    <row r="235" ht="13.2" x14ac:dyDescent="0.25"/>
    <row r="236" ht="13.2" x14ac:dyDescent="0.25"/>
    <row r="237" ht="13.2" x14ac:dyDescent="0.25"/>
    <row r="238" ht="13.2" x14ac:dyDescent="0.25"/>
    <row r="239" ht="13.2" x14ac:dyDescent="0.25"/>
    <row r="240" ht="13.2" x14ac:dyDescent="0.25"/>
    <row r="241" ht="13.2" x14ac:dyDescent="0.25"/>
    <row r="242" ht="13.2" x14ac:dyDescent="0.25"/>
    <row r="243" ht="13.2" x14ac:dyDescent="0.25"/>
    <row r="244" ht="13.2" x14ac:dyDescent="0.25"/>
    <row r="245" ht="13.2" x14ac:dyDescent="0.25"/>
    <row r="246" ht="13.2" x14ac:dyDescent="0.25"/>
    <row r="247" ht="13.2" x14ac:dyDescent="0.25"/>
    <row r="248" ht="13.2" x14ac:dyDescent="0.25"/>
    <row r="249" ht="13.2" x14ac:dyDescent="0.25"/>
    <row r="250" ht="13.2" x14ac:dyDescent="0.25"/>
    <row r="251" ht="13.2" x14ac:dyDescent="0.25"/>
    <row r="252" ht="13.2" x14ac:dyDescent="0.25"/>
    <row r="253" ht="13.2" x14ac:dyDescent="0.25"/>
    <row r="254" ht="13.2" x14ac:dyDescent="0.25"/>
    <row r="255" ht="13.2" x14ac:dyDescent="0.25"/>
    <row r="256" ht="13.2" x14ac:dyDescent="0.25"/>
    <row r="257" ht="13.2" x14ac:dyDescent="0.25"/>
    <row r="258" ht="13.2" x14ac:dyDescent="0.25"/>
    <row r="259" ht="13.2" x14ac:dyDescent="0.25"/>
    <row r="260" ht="13.2" x14ac:dyDescent="0.25"/>
    <row r="261" ht="13.2" x14ac:dyDescent="0.25"/>
    <row r="262" ht="13.2" x14ac:dyDescent="0.25"/>
    <row r="263" ht="13.2" x14ac:dyDescent="0.25"/>
    <row r="264" ht="13.2" x14ac:dyDescent="0.25"/>
    <row r="265" ht="13.2" x14ac:dyDescent="0.25"/>
    <row r="266" ht="13.2" x14ac:dyDescent="0.25"/>
    <row r="267" ht="13.2" x14ac:dyDescent="0.25"/>
    <row r="268" ht="13.2" x14ac:dyDescent="0.25"/>
    <row r="269" ht="13.2" x14ac:dyDescent="0.25"/>
    <row r="270" ht="13.2" x14ac:dyDescent="0.25"/>
    <row r="271" ht="13.2" x14ac:dyDescent="0.25"/>
    <row r="272" ht="13.2" x14ac:dyDescent="0.25"/>
    <row r="273" ht="13.2" x14ac:dyDescent="0.25"/>
    <row r="274" ht="13.2" x14ac:dyDescent="0.25"/>
    <row r="275" ht="13.2" x14ac:dyDescent="0.25"/>
    <row r="276" ht="13.2" x14ac:dyDescent="0.25"/>
    <row r="277" ht="13.2" x14ac:dyDescent="0.25"/>
    <row r="278" ht="13.2" x14ac:dyDescent="0.25"/>
    <row r="279" ht="13.2" x14ac:dyDescent="0.25"/>
    <row r="280" ht="13.2" x14ac:dyDescent="0.25"/>
    <row r="281" ht="13.2" x14ac:dyDescent="0.25"/>
    <row r="282" ht="13.2" x14ac:dyDescent="0.25"/>
    <row r="283" ht="13.2" x14ac:dyDescent="0.25"/>
    <row r="284" ht="13.2" x14ac:dyDescent="0.25"/>
    <row r="285" ht="13.2" x14ac:dyDescent="0.25"/>
    <row r="286" ht="13.2" x14ac:dyDescent="0.25"/>
    <row r="287" ht="13.2" x14ac:dyDescent="0.25"/>
    <row r="288" ht="13.2" x14ac:dyDescent="0.25"/>
    <row r="289" ht="13.2" x14ac:dyDescent="0.25"/>
    <row r="290" ht="13.2" x14ac:dyDescent="0.25"/>
    <row r="291" ht="13.2" x14ac:dyDescent="0.25"/>
    <row r="292" ht="13.2" x14ac:dyDescent="0.25"/>
    <row r="293" ht="13.2" x14ac:dyDescent="0.25"/>
    <row r="294" ht="13.2" x14ac:dyDescent="0.25"/>
    <row r="295" ht="13.2" x14ac:dyDescent="0.25"/>
    <row r="296" ht="13.2" x14ac:dyDescent="0.25"/>
    <row r="297" ht="13.2" x14ac:dyDescent="0.25"/>
    <row r="298" ht="13.2" x14ac:dyDescent="0.25"/>
    <row r="299" ht="13.2" x14ac:dyDescent="0.25"/>
    <row r="300" ht="13.2" x14ac:dyDescent="0.25"/>
    <row r="301" ht="13.2" x14ac:dyDescent="0.25"/>
    <row r="302" ht="13.2" x14ac:dyDescent="0.25"/>
    <row r="303" ht="13.2" x14ac:dyDescent="0.25"/>
    <row r="304" ht="13.2" x14ac:dyDescent="0.25"/>
    <row r="305" ht="13.2" x14ac:dyDescent="0.25"/>
    <row r="306" ht="13.2" x14ac:dyDescent="0.25"/>
    <row r="307" ht="13.2" x14ac:dyDescent="0.25"/>
    <row r="308" ht="13.2" x14ac:dyDescent="0.25"/>
    <row r="309" ht="13.2" x14ac:dyDescent="0.25"/>
    <row r="310" ht="13.2" x14ac:dyDescent="0.25"/>
    <row r="311" ht="13.2" x14ac:dyDescent="0.25"/>
    <row r="312" ht="13.2" x14ac:dyDescent="0.25"/>
    <row r="313" ht="13.2" x14ac:dyDescent="0.25"/>
    <row r="314" ht="13.2" x14ac:dyDescent="0.25"/>
    <row r="315" ht="13.2" x14ac:dyDescent="0.25"/>
    <row r="316" ht="13.2" x14ac:dyDescent="0.25"/>
    <row r="317" ht="13.2" x14ac:dyDescent="0.25"/>
    <row r="318" ht="13.2" x14ac:dyDescent="0.25"/>
    <row r="319" ht="13.2" x14ac:dyDescent="0.25"/>
    <row r="320" ht="13.2" x14ac:dyDescent="0.25"/>
    <row r="321" ht="13.2" x14ac:dyDescent="0.25"/>
    <row r="322" ht="13.2" x14ac:dyDescent="0.25"/>
    <row r="323" ht="13.2" x14ac:dyDescent="0.25"/>
    <row r="324" ht="13.2" x14ac:dyDescent="0.25"/>
    <row r="325" ht="13.2" x14ac:dyDescent="0.25"/>
    <row r="326" ht="13.2" x14ac:dyDescent="0.25"/>
    <row r="327" ht="13.2" x14ac:dyDescent="0.25"/>
    <row r="328" ht="13.2" x14ac:dyDescent="0.25"/>
    <row r="329" ht="13.2" x14ac:dyDescent="0.25"/>
    <row r="330" ht="13.2" x14ac:dyDescent="0.25"/>
    <row r="331" ht="13.2" x14ac:dyDescent="0.25"/>
    <row r="332" ht="13.2" x14ac:dyDescent="0.25"/>
    <row r="333" ht="13.2" x14ac:dyDescent="0.25"/>
    <row r="334" ht="13.2" x14ac:dyDescent="0.25"/>
    <row r="335" ht="13.2" x14ac:dyDescent="0.25"/>
    <row r="336" ht="13.2" x14ac:dyDescent="0.25"/>
    <row r="337" ht="13.2" x14ac:dyDescent="0.25"/>
    <row r="338" ht="13.2" x14ac:dyDescent="0.25"/>
    <row r="339" ht="13.2" x14ac:dyDescent="0.25"/>
    <row r="340" ht="13.2" x14ac:dyDescent="0.25"/>
    <row r="341" ht="13.2" x14ac:dyDescent="0.25"/>
    <row r="342" ht="13.2" x14ac:dyDescent="0.25"/>
    <row r="343" ht="13.2" x14ac:dyDescent="0.25"/>
    <row r="344" ht="13.2" x14ac:dyDescent="0.25"/>
    <row r="345" ht="13.2" x14ac:dyDescent="0.25"/>
    <row r="346" ht="13.2" x14ac:dyDescent="0.25"/>
    <row r="347" ht="13.2" x14ac:dyDescent="0.25"/>
    <row r="348" ht="13.2" x14ac:dyDescent="0.25"/>
    <row r="349" ht="13.2" x14ac:dyDescent="0.25"/>
    <row r="350" ht="13.2" x14ac:dyDescent="0.25"/>
    <row r="351" ht="13.2" x14ac:dyDescent="0.25"/>
    <row r="352" ht="13.2" x14ac:dyDescent="0.25"/>
    <row r="353" ht="13.2" x14ac:dyDescent="0.25"/>
    <row r="354" ht="13.2" x14ac:dyDescent="0.25"/>
    <row r="355" ht="13.2" x14ac:dyDescent="0.25"/>
    <row r="356" ht="13.2" x14ac:dyDescent="0.25"/>
    <row r="357" ht="13.2" x14ac:dyDescent="0.25"/>
    <row r="358" ht="13.2" x14ac:dyDescent="0.25"/>
    <row r="359" ht="13.2" x14ac:dyDescent="0.25"/>
    <row r="360" ht="13.2" x14ac:dyDescent="0.25"/>
    <row r="361" ht="13.2" x14ac:dyDescent="0.25"/>
    <row r="362" ht="13.2" x14ac:dyDescent="0.25"/>
    <row r="363" ht="13.2" x14ac:dyDescent="0.25"/>
    <row r="364" ht="13.2" x14ac:dyDescent="0.25"/>
    <row r="365" ht="13.2" x14ac:dyDescent="0.25"/>
    <row r="366" ht="13.2" x14ac:dyDescent="0.25"/>
    <row r="367" ht="13.2" x14ac:dyDescent="0.25"/>
    <row r="368" ht="13.2" x14ac:dyDescent="0.25"/>
    <row r="369" ht="13.2" x14ac:dyDescent="0.25"/>
    <row r="370" ht="13.2" x14ac:dyDescent="0.25"/>
    <row r="371" ht="13.2" x14ac:dyDescent="0.25"/>
    <row r="372" ht="13.2" x14ac:dyDescent="0.25"/>
    <row r="373" ht="13.2" x14ac:dyDescent="0.25"/>
    <row r="374" ht="13.2" x14ac:dyDescent="0.25"/>
    <row r="375" ht="13.2" x14ac:dyDescent="0.25"/>
    <row r="376" ht="13.2" x14ac:dyDescent="0.25"/>
    <row r="377" ht="13.2" x14ac:dyDescent="0.25"/>
    <row r="378" ht="13.2" x14ac:dyDescent="0.25"/>
    <row r="379" ht="13.2" x14ac:dyDescent="0.25"/>
    <row r="380" ht="13.2" x14ac:dyDescent="0.25"/>
    <row r="381" ht="13.2" x14ac:dyDescent="0.25"/>
    <row r="382" ht="13.2" x14ac:dyDescent="0.25"/>
    <row r="383" ht="13.2" x14ac:dyDescent="0.25"/>
    <row r="384" ht="13.2" x14ac:dyDescent="0.25"/>
    <row r="385" ht="13.2" x14ac:dyDescent="0.25"/>
    <row r="386" ht="13.2" x14ac:dyDescent="0.25"/>
    <row r="387" ht="13.2" x14ac:dyDescent="0.25"/>
    <row r="388" ht="13.2" x14ac:dyDescent="0.25"/>
    <row r="389" ht="13.2" x14ac:dyDescent="0.25"/>
    <row r="390" ht="13.2" x14ac:dyDescent="0.25"/>
    <row r="391" ht="13.2" x14ac:dyDescent="0.25"/>
    <row r="392" ht="13.2" x14ac:dyDescent="0.25"/>
    <row r="393" ht="13.2" x14ac:dyDescent="0.25"/>
    <row r="394" ht="13.2" x14ac:dyDescent="0.25"/>
    <row r="395" ht="13.2" x14ac:dyDescent="0.25"/>
    <row r="396" ht="13.2" x14ac:dyDescent="0.25"/>
    <row r="397" ht="13.2" x14ac:dyDescent="0.25"/>
    <row r="398" ht="13.2" x14ac:dyDescent="0.25"/>
    <row r="399" ht="13.2" x14ac:dyDescent="0.25"/>
    <row r="400" ht="13.2" x14ac:dyDescent="0.25"/>
    <row r="401" ht="13.2" x14ac:dyDescent="0.25"/>
    <row r="402" ht="13.2" x14ac:dyDescent="0.25"/>
    <row r="403" ht="13.2" x14ac:dyDescent="0.25"/>
    <row r="404" ht="13.2" x14ac:dyDescent="0.25"/>
    <row r="405" ht="13.2" x14ac:dyDescent="0.25"/>
    <row r="406" ht="13.2" x14ac:dyDescent="0.25"/>
    <row r="407" ht="13.2" x14ac:dyDescent="0.25"/>
    <row r="408" ht="13.2" x14ac:dyDescent="0.25"/>
    <row r="409" ht="13.2" x14ac:dyDescent="0.25"/>
    <row r="410" ht="13.2" x14ac:dyDescent="0.25"/>
    <row r="411" ht="13.2" x14ac:dyDescent="0.25"/>
    <row r="412" ht="13.2" x14ac:dyDescent="0.25"/>
    <row r="413" ht="13.2" x14ac:dyDescent="0.25"/>
    <row r="414" ht="13.2" x14ac:dyDescent="0.25"/>
    <row r="415" ht="13.2" x14ac:dyDescent="0.25"/>
    <row r="416" ht="13.2" x14ac:dyDescent="0.25"/>
    <row r="417" ht="13.2" x14ac:dyDescent="0.25"/>
    <row r="418" ht="13.2" x14ac:dyDescent="0.25"/>
    <row r="419" ht="13.2" x14ac:dyDescent="0.25"/>
    <row r="420" ht="13.2" x14ac:dyDescent="0.25"/>
    <row r="421" ht="13.2" x14ac:dyDescent="0.25"/>
    <row r="422" ht="13.2" x14ac:dyDescent="0.25"/>
    <row r="423" ht="13.2" x14ac:dyDescent="0.25"/>
    <row r="424" ht="13.2" x14ac:dyDescent="0.25"/>
    <row r="425" ht="13.2" x14ac:dyDescent="0.25"/>
    <row r="426" ht="13.2" x14ac:dyDescent="0.25"/>
    <row r="427" ht="13.2" x14ac:dyDescent="0.25"/>
    <row r="428" ht="13.2" x14ac:dyDescent="0.25"/>
    <row r="429" ht="13.2" x14ac:dyDescent="0.25"/>
    <row r="430" ht="13.2" x14ac:dyDescent="0.25"/>
    <row r="431" ht="13.2" x14ac:dyDescent="0.25"/>
    <row r="432" ht="13.2" x14ac:dyDescent="0.25"/>
    <row r="433" ht="13.2" x14ac:dyDescent="0.25"/>
    <row r="434" ht="13.2" x14ac:dyDescent="0.25"/>
    <row r="435" ht="13.2" x14ac:dyDescent="0.25"/>
    <row r="436" ht="13.2" x14ac:dyDescent="0.25"/>
    <row r="437" ht="13.2" x14ac:dyDescent="0.25"/>
    <row r="438" ht="13.2" x14ac:dyDescent="0.25"/>
    <row r="439" ht="13.2" x14ac:dyDescent="0.25"/>
    <row r="440" ht="13.2" x14ac:dyDescent="0.25"/>
    <row r="441" ht="13.2" x14ac:dyDescent="0.25"/>
    <row r="442" ht="13.2" x14ac:dyDescent="0.25"/>
    <row r="443" ht="13.2" x14ac:dyDescent="0.25"/>
    <row r="444" ht="13.2" x14ac:dyDescent="0.25"/>
    <row r="445" ht="13.2" x14ac:dyDescent="0.25"/>
    <row r="446" ht="13.2" x14ac:dyDescent="0.25"/>
    <row r="447" ht="13.2" x14ac:dyDescent="0.25"/>
    <row r="448" ht="13.2" x14ac:dyDescent="0.25"/>
    <row r="449" ht="13.2" x14ac:dyDescent="0.25"/>
    <row r="450" ht="13.2" x14ac:dyDescent="0.25"/>
    <row r="451" ht="13.2" x14ac:dyDescent="0.25"/>
    <row r="452" ht="13.2" x14ac:dyDescent="0.25"/>
    <row r="453" ht="13.2" x14ac:dyDescent="0.25"/>
    <row r="454" ht="13.2" x14ac:dyDescent="0.25"/>
    <row r="455" ht="13.2" x14ac:dyDescent="0.25"/>
    <row r="456" ht="13.2" x14ac:dyDescent="0.25"/>
    <row r="457" ht="13.2" x14ac:dyDescent="0.25"/>
    <row r="458" ht="13.2" x14ac:dyDescent="0.25"/>
    <row r="459" ht="13.2" x14ac:dyDescent="0.25"/>
    <row r="460" ht="13.2" x14ac:dyDescent="0.25"/>
    <row r="461" ht="13.2" x14ac:dyDescent="0.25"/>
    <row r="462" ht="13.2" x14ac:dyDescent="0.25"/>
    <row r="463" ht="13.2" x14ac:dyDescent="0.25"/>
    <row r="464" ht="13.2" x14ac:dyDescent="0.25"/>
    <row r="465" ht="13.2" x14ac:dyDescent="0.25"/>
    <row r="466" ht="13.2" x14ac:dyDescent="0.25"/>
    <row r="467" ht="13.2" x14ac:dyDescent="0.25"/>
    <row r="468" ht="13.2" x14ac:dyDescent="0.25"/>
    <row r="469" ht="13.2" x14ac:dyDescent="0.25"/>
    <row r="470" ht="13.2" x14ac:dyDescent="0.25"/>
    <row r="471" ht="13.2" x14ac:dyDescent="0.25"/>
    <row r="472" ht="13.2" x14ac:dyDescent="0.25"/>
    <row r="473" ht="13.2" x14ac:dyDescent="0.25"/>
    <row r="474" ht="13.2" x14ac:dyDescent="0.25"/>
    <row r="475" ht="13.2" x14ac:dyDescent="0.25"/>
    <row r="476" ht="13.2" x14ac:dyDescent="0.25"/>
    <row r="477" ht="13.2" x14ac:dyDescent="0.25"/>
    <row r="478" ht="13.2" x14ac:dyDescent="0.25"/>
    <row r="479" ht="13.2" x14ac:dyDescent="0.25"/>
    <row r="480" ht="13.2" x14ac:dyDescent="0.25"/>
    <row r="481" ht="13.2" x14ac:dyDescent="0.25"/>
    <row r="482" ht="13.2" x14ac:dyDescent="0.25"/>
    <row r="483" ht="13.2" x14ac:dyDescent="0.25"/>
    <row r="484" ht="13.2" x14ac:dyDescent="0.25"/>
    <row r="485" ht="13.2" x14ac:dyDescent="0.25"/>
    <row r="486" ht="13.2" x14ac:dyDescent="0.25"/>
    <row r="487" ht="13.2" x14ac:dyDescent="0.25"/>
    <row r="488" ht="13.2" x14ac:dyDescent="0.25"/>
    <row r="489" ht="13.2" x14ac:dyDescent="0.25"/>
    <row r="490" ht="13.2" x14ac:dyDescent="0.25"/>
    <row r="491" ht="13.2" x14ac:dyDescent="0.25"/>
    <row r="492" ht="13.2" x14ac:dyDescent="0.25"/>
    <row r="493" ht="13.2" x14ac:dyDescent="0.25"/>
    <row r="494" ht="13.2" x14ac:dyDescent="0.25"/>
    <row r="495" ht="13.2" x14ac:dyDescent="0.25"/>
    <row r="496" ht="13.2" x14ac:dyDescent="0.25"/>
    <row r="497" ht="13.2" x14ac:dyDescent="0.25"/>
    <row r="498" ht="13.2" x14ac:dyDescent="0.25"/>
    <row r="499" ht="13.2" x14ac:dyDescent="0.25"/>
    <row r="500" ht="13.2" x14ac:dyDescent="0.25"/>
    <row r="501" ht="13.2" x14ac:dyDescent="0.25"/>
    <row r="502" ht="13.2" x14ac:dyDescent="0.25"/>
    <row r="503" ht="13.2" x14ac:dyDescent="0.25"/>
    <row r="504" ht="13.2" x14ac:dyDescent="0.25"/>
    <row r="505" ht="13.2" x14ac:dyDescent="0.25"/>
    <row r="506" ht="13.2" x14ac:dyDescent="0.25"/>
    <row r="507" ht="13.2" x14ac:dyDescent="0.25"/>
    <row r="508" ht="13.2" x14ac:dyDescent="0.25"/>
    <row r="509" ht="13.2" x14ac:dyDescent="0.25"/>
    <row r="510" ht="13.2" x14ac:dyDescent="0.25"/>
    <row r="511" ht="13.2" x14ac:dyDescent="0.25"/>
    <row r="512" ht="13.2" x14ac:dyDescent="0.25"/>
    <row r="513" ht="13.2" x14ac:dyDescent="0.25"/>
    <row r="514" ht="13.2" x14ac:dyDescent="0.25"/>
    <row r="515" ht="13.2" x14ac:dyDescent="0.25"/>
    <row r="516" ht="13.2" x14ac:dyDescent="0.25"/>
    <row r="517" ht="13.2" x14ac:dyDescent="0.25"/>
    <row r="518" ht="13.2" x14ac:dyDescent="0.25"/>
    <row r="519" ht="13.2" x14ac:dyDescent="0.25"/>
    <row r="520" ht="13.2" x14ac:dyDescent="0.25"/>
    <row r="521" ht="13.2" x14ac:dyDescent="0.25"/>
    <row r="522" ht="13.2" x14ac:dyDescent="0.25"/>
    <row r="523" ht="13.2" x14ac:dyDescent="0.25"/>
    <row r="524" ht="13.2" x14ac:dyDescent="0.25"/>
    <row r="525" ht="13.2" x14ac:dyDescent="0.25"/>
    <row r="526" ht="13.2" x14ac:dyDescent="0.25"/>
    <row r="527" ht="13.2" x14ac:dyDescent="0.25"/>
    <row r="528" ht="13.2" x14ac:dyDescent="0.25"/>
    <row r="529" ht="13.2" x14ac:dyDescent="0.25"/>
    <row r="530" ht="13.2" x14ac:dyDescent="0.25"/>
    <row r="531" ht="13.2" x14ac:dyDescent="0.25"/>
    <row r="532" ht="13.2" x14ac:dyDescent="0.25"/>
    <row r="533" ht="13.2" x14ac:dyDescent="0.25"/>
    <row r="534" ht="13.2" x14ac:dyDescent="0.25"/>
    <row r="535" ht="13.2" x14ac:dyDescent="0.25"/>
    <row r="536" ht="13.2" x14ac:dyDescent="0.25"/>
    <row r="537" ht="13.2" x14ac:dyDescent="0.25"/>
    <row r="538" ht="13.2" x14ac:dyDescent="0.25"/>
    <row r="539" ht="13.2" x14ac:dyDescent="0.25"/>
    <row r="540" ht="13.2" x14ac:dyDescent="0.25"/>
    <row r="541" ht="13.2" x14ac:dyDescent="0.25"/>
    <row r="542" ht="13.2" x14ac:dyDescent="0.25"/>
    <row r="543" ht="13.2" x14ac:dyDescent="0.25"/>
    <row r="544" ht="13.2" x14ac:dyDescent="0.25"/>
    <row r="545" ht="13.2" x14ac:dyDescent="0.25"/>
    <row r="546" ht="13.2" x14ac:dyDescent="0.25"/>
    <row r="547" ht="13.2" x14ac:dyDescent="0.25"/>
    <row r="548" ht="13.2" x14ac:dyDescent="0.25"/>
    <row r="549" ht="13.2" x14ac:dyDescent="0.25"/>
    <row r="550" ht="13.2" x14ac:dyDescent="0.25"/>
    <row r="551" ht="13.2" x14ac:dyDescent="0.25"/>
    <row r="552" ht="13.2" x14ac:dyDescent="0.25"/>
    <row r="553" ht="13.2" x14ac:dyDescent="0.25"/>
    <row r="554" ht="13.2" x14ac:dyDescent="0.25"/>
    <row r="555" ht="13.2" x14ac:dyDescent="0.25"/>
    <row r="556" ht="13.2" x14ac:dyDescent="0.25"/>
    <row r="557" ht="13.2" x14ac:dyDescent="0.25"/>
    <row r="558" ht="13.2" x14ac:dyDescent="0.25"/>
    <row r="559" ht="13.2" x14ac:dyDescent="0.25"/>
    <row r="560" ht="13.2" x14ac:dyDescent="0.25"/>
    <row r="561" ht="13.2" x14ac:dyDescent="0.25"/>
    <row r="562" ht="13.2" x14ac:dyDescent="0.25"/>
    <row r="563" ht="13.2" x14ac:dyDescent="0.25"/>
    <row r="564" ht="13.2" x14ac:dyDescent="0.25"/>
    <row r="565" ht="13.2" x14ac:dyDescent="0.25"/>
    <row r="566" ht="13.2" x14ac:dyDescent="0.25"/>
    <row r="567" ht="13.2" x14ac:dyDescent="0.25"/>
    <row r="568" ht="13.2" x14ac:dyDescent="0.25"/>
    <row r="569" ht="13.2" x14ac:dyDescent="0.25"/>
    <row r="570" ht="13.2" x14ac:dyDescent="0.25"/>
    <row r="571" ht="13.2" x14ac:dyDescent="0.25"/>
    <row r="572" ht="13.2" x14ac:dyDescent="0.25"/>
    <row r="573" ht="13.2" x14ac:dyDescent="0.25"/>
    <row r="574" ht="13.2" x14ac:dyDescent="0.25"/>
    <row r="575" ht="13.2" x14ac:dyDescent="0.25"/>
    <row r="576" ht="13.2" x14ac:dyDescent="0.25"/>
    <row r="577" ht="13.2" x14ac:dyDescent="0.25"/>
    <row r="578" ht="13.2" x14ac:dyDescent="0.25"/>
    <row r="579" ht="13.2" x14ac:dyDescent="0.25"/>
    <row r="580" ht="13.2" x14ac:dyDescent="0.25"/>
    <row r="581" ht="13.2" x14ac:dyDescent="0.25"/>
    <row r="582" ht="13.2" x14ac:dyDescent="0.25"/>
    <row r="583" ht="13.2" x14ac:dyDescent="0.25"/>
    <row r="584" ht="13.2" x14ac:dyDescent="0.25"/>
    <row r="585" ht="13.2" x14ac:dyDescent="0.25"/>
    <row r="586" ht="13.2" x14ac:dyDescent="0.25"/>
    <row r="587" ht="13.2" x14ac:dyDescent="0.25"/>
    <row r="588" ht="13.2" x14ac:dyDescent="0.25"/>
    <row r="589" ht="13.2" x14ac:dyDescent="0.25"/>
    <row r="590" ht="13.2" x14ac:dyDescent="0.25"/>
    <row r="591" ht="13.2" x14ac:dyDescent="0.25"/>
    <row r="592" ht="13.2" x14ac:dyDescent="0.25"/>
    <row r="593" ht="13.2" x14ac:dyDescent="0.25"/>
    <row r="594" ht="13.2" x14ac:dyDescent="0.25"/>
    <row r="595" ht="13.2" x14ac:dyDescent="0.25"/>
    <row r="596" ht="13.2" x14ac:dyDescent="0.25"/>
    <row r="597" ht="13.2" x14ac:dyDescent="0.25"/>
    <row r="598" ht="13.2" x14ac:dyDescent="0.25"/>
    <row r="599" ht="13.2" x14ac:dyDescent="0.25"/>
    <row r="600" ht="13.2" x14ac:dyDescent="0.25"/>
    <row r="601" ht="13.2" x14ac:dyDescent="0.25"/>
    <row r="602" ht="13.2" x14ac:dyDescent="0.25"/>
    <row r="603" ht="13.2" x14ac:dyDescent="0.25"/>
    <row r="604" ht="13.2" x14ac:dyDescent="0.25"/>
    <row r="605" ht="13.2" x14ac:dyDescent="0.25"/>
    <row r="606" ht="13.2" x14ac:dyDescent="0.25"/>
    <row r="607" ht="13.2" x14ac:dyDescent="0.25"/>
    <row r="608" ht="13.2" x14ac:dyDescent="0.25"/>
    <row r="609" ht="13.2" x14ac:dyDescent="0.25"/>
    <row r="610" ht="13.2" x14ac:dyDescent="0.25"/>
    <row r="611" ht="13.2" x14ac:dyDescent="0.25"/>
    <row r="612" ht="13.2" x14ac:dyDescent="0.25"/>
    <row r="613" ht="13.2" x14ac:dyDescent="0.25"/>
    <row r="614" ht="13.2" x14ac:dyDescent="0.25"/>
    <row r="615" ht="13.2" x14ac:dyDescent="0.25"/>
    <row r="616" ht="13.2" x14ac:dyDescent="0.25"/>
    <row r="617" ht="13.2" x14ac:dyDescent="0.25"/>
    <row r="618" ht="13.2" x14ac:dyDescent="0.25"/>
    <row r="619" ht="13.2" x14ac:dyDescent="0.25"/>
    <row r="620" ht="13.2" x14ac:dyDescent="0.25"/>
    <row r="621" ht="13.2" x14ac:dyDescent="0.25"/>
    <row r="622" ht="13.2" x14ac:dyDescent="0.25"/>
    <row r="623" ht="13.2" x14ac:dyDescent="0.25"/>
    <row r="624" ht="13.2" x14ac:dyDescent="0.25"/>
    <row r="625" ht="13.2" x14ac:dyDescent="0.25"/>
    <row r="626" ht="13.2" x14ac:dyDescent="0.25"/>
    <row r="627" ht="13.2" x14ac:dyDescent="0.25"/>
    <row r="628" ht="13.2" x14ac:dyDescent="0.25"/>
    <row r="629" ht="13.2" x14ac:dyDescent="0.25"/>
    <row r="630" ht="13.2" x14ac:dyDescent="0.25"/>
    <row r="631" ht="13.2" x14ac:dyDescent="0.25"/>
    <row r="632" ht="13.2" x14ac:dyDescent="0.25"/>
    <row r="633" ht="13.2" x14ac:dyDescent="0.25"/>
    <row r="634" ht="13.2" x14ac:dyDescent="0.25"/>
    <row r="635" ht="13.2" x14ac:dyDescent="0.25"/>
    <row r="636" ht="13.2" x14ac:dyDescent="0.25"/>
    <row r="637" ht="13.2" x14ac:dyDescent="0.25"/>
    <row r="638" ht="13.2" x14ac:dyDescent="0.25"/>
    <row r="639" ht="13.2" x14ac:dyDescent="0.25"/>
    <row r="640" ht="13.2" x14ac:dyDescent="0.25"/>
    <row r="641" ht="13.2" x14ac:dyDescent="0.25"/>
    <row r="642" ht="13.2" x14ac:dyDescent="0.25"/>
    <row r="643" ht="13.2" x14ac:dyDescent="0.25"/>
    <row r="644" ht="13.2" x14ac:dyDescent="0.25"/>
    <row r="645" ht="13.2" x14ac:dyDescent="0.25"/>
    <row r="646" ht="13.2" x14ac:dyDescent="0.25"/>
    <row r="647" ht="13.2" x14ac:dyDescent="0.25"/>
    <row r="648" ht="13.2" x14ac:dyDescent="0.25"/>
    <row r="649" ht="13.2" x14ac:dyDescent="0.25"/>
    <row r="650" ht="13.2" x14ac:dyDescent="0.25"/>
    <row r="651" ht="13.2" x14ac:dyDescent="0.25"/>
    <row r="652" ht="13.2" x14ac:dyDescent="0.25"/>
    <row r="653" ht="13.2" x14ac:dyDescent="0.25"/>
    <row r="654" ht="13.2" x14ac:dyDescent="0.25"/>
    <row r="655" ht="13.2" x14ac:dyDescent="0.25"/>
    <row r="656" ht="13.2" x14ac:dyDescent="0.25"/>
    <row r="657" ht="13.2" x14ac:dyDescent="0.25"/>
    <row r="658" ht="13.2" x14ac:dyDescent="0.25"/>
    <row r="659" ht="13.2" x14ac:dyDescent="0.25"/>
    <row r="660" ht="13.2" x14ac:dyDescent="0.25"/>
    <row r="661" ht="13.2" x14ac:dyDescent="0.25"/>
    <row r="662" ht="13.2" x14ac:dyDescent="0.25"/>
    <row r="663" ht="13.2" x14ac:dyDescent="0.25"/>
    <row r="664" ht="13.2" x14ac:dyDescent="0.25"/>
    <row r="665" ht="13.2" x14ac:dyDescent="0.25"/>
    <row r="666" ht="13.2" x14ac:dyDescent="0.25"/>
    <row r="667" ht="13.2" x14ac:dyDescent="0.25"/>
    <row r="668" ht="13.2" x14ac:dyDescent="0.25"/>
    <row r="669" ht="13.2" x14ac:dyDescent="0.25"/>
    <row r="670" ht="13.2" x14ac:dyDescent="0.25"/>
    <row r="671" ht="13.2" x14ac:dyDescent="0.25"/>
    <row r="672" ht="13.2" x14ac:dyDescent="0.25"/>
    <row r="673" ht="13.2" x14ac:dyDescent="0.25"/>
    <row r="674" ht="13.2" x14ac:dyDescent="0.25"/>
    <row r="675" ht="13.2" x14ac:dyDescent="0.25"/>
    <row r="676" ht="13.2" x14ac:dyDescent="0.25"/>
    <row r="677" ht="13.2" x14ac:dyDescent="0.25"/>
    <row r="678" ht="13.2" x14ac:dyDescent="0.25"/>
    <row r="679" ht="13.2" x14ac:dyDescent="0.25"/>
    <row r="680" ht="13.2" x14ac:dyDescent="0.25"/>
    <row r="681" ht="13.2" x14ac:dyDescent="0.25"/>
    <row r="682" ht="13.2" x14ac:dyDescent="0.25"/>
    <row r="683" ht="13.2" x14ac:dyDescent="0.25"/>
    <row r="684" ht="13.2" x14ac:dyDescent="0.25"/>
    <row r="685" ht="13.2" x14ac:dyDescent="0.25"/>
    <row r="686" ht="13.2" x14ac:dyDescent="0.25"/>
    <row r="687" ht="13.2" x14ac:dyDescent="0.25"/>
    <row r="688" ht="13.2" x14ac:dyDescent="0.25"/>
    <row r="689" ht="13.2" x14ac:dyDescent="0.25"/>
    <row r="690" ht="13.2" x14ac:dyDescent="0.25"/>
    <row r="691" ht="13.2" x14ac:dyDescent="0.25"/>
    <row r="692" ht="13.2" x14ac:dyDescent="0.25"/>
    <row r="693" ht="13.2" x14ac:dyDescent="0.25"/>
    <row r="694" ht="13.2" x14ac:dyDescent="0.25"/>
    <row r="695" ht="13.2" x14ac:dyDescent="0.25"/>
    <row r="696" ht="13.2" x14ac:dyDescent="0.25"/>
    <row r="697" ht="13.2" x14ac:dyDescent="0.25"/>
    <row r="698" ht="13.2" x14ac:dyDescent="0.25"/>
    <row r="699" ht="13.2" x14ac:dyDescent="0.25"/>
    <row r="700" ht="13.2" x14ac:dyDescent="0.25"/>
    <row r="701" ht="13.2" x14ac:dyDescent="0.25"/>
    <row r="702" ht="13.2" x14ac:dyDescent="0.25"/>
    <row r="703" ht="13.2" x14ac:dyDescent="0.25"/>
    <row r="704" ht="13.2" x14ac:dyDescent="0.25"/>
    <row r="705" ht="13.2" x14ac:dyDescent="0.25"/>
    <row r="706" ht="13.2" x14ac:dyDescent="0.25"/>
    <row r="707" ht="13.2" x14ac:dyDescent="0.25"/>
    <row r="708" ht="13.2" x14ac:dyDescent="0.25"/>
    <row r="709" ht="13.2" x14ac:dyDescent="0.25"/>
    <row r="710" ht="13.2" x14ac:dyDescent="0.25"/>
    <row r="711" ht="13.2" x14ac:dyDescent="0.25"/>
    <row r="712" ht="13.2" x14ac:dyDescent="0.25"/>
    <row r="713" ht="13.2" x14ac:dyDescent="0.25"/>
    <row r="714" ht="13.2" x14ac:dyDescent="0.25"/>
    <row r="715" ht="13.2" x14ac:dyDescent="0.25"/>
    <row r="716" ht="13.2" x14ac:dyDescent="0.25"/>
    <row r="717" ht="13.2" x14ac:dyDescent="0.25"/>
    <row r="718" ht="13.2" x14ac:dyDescent="0.25"/>
    <row r="719" ht="13.2" x14ac:dyDescent="0.25"/>
    <row r="720" ht="13.2" x14ac:dyDescent="0.25"/>
    <row r="721" ht="13.2" x14ac:dyDescent="0.25"/>
    <row r="722" ht="13.2" x14ac:dyDescent="0.25"/>
    <row r="723" ht="13.2" x14ac:dyDescent="0.25"/>
    <row r="724" ht="13.2" x14ac:dyDescent="0.25"/>
    <row r="725" ht="13.2" x14ac:dyDescent="0.25"/>
    <row r="726" ht="13.2" x14ac:dyDescent="0.25"/>
    <row r="727" ht="13.2" x14ac:dyDescent="0.25"/>
    <row r="728" ht="13.2" x14ac:dyDescent="0.25"/>
    <row r="729" ht="13.2" x14ac:dyDescent="0.25"/>
    <row r="730" ht="13.2" x14ac:dyDescent="0.25"/>
    <row r="731" ht="13.2" x14ac:dyDescent="0.25"/>
    <row r="732" ht="13.2" x14ac:dyDescent="0.25"/>
    <row r="733" ht="13.2" x14ac:dyDescent="0.25"/>
    <row r="734" ht="13.2" x14ac:dyDescent="0.25"/>
    <row r="735" ht="13.2" x14ac:dyDescent="0.25"/>
    <row r="736" ht="13.2" x14ac:dyDescent="0.25"/>
    <row r="737" ht="13.2" x14ac:dyDescent="0.25"/>
    <row r="738" ht="13.2" x14ac:dyDescent="0.25"/>
    <row r="739" ht="13.2" x14ac:dyDescent="0.25"/>
    <row r="740" ht="13.2" x14ac:dyDescent="0.25"/>
    <row r="741" ht="13.2" x14ac:dyDescent="0.25"/>
    <row r="742" ht="13.2" x14ac:dyDescent="0.25"/>
    <row r="743" ht="13.2" x14ac:dyDescent="0.25"/>
    <row r="744" ht="13.2" x14ac:dyDescent="0.25"/>
    <row r="745" ht="13.2" x14ac:dyDescent="0.25"/>
    <row r="746" ht="13.2" x14ac:dyDescent="0.25"/>
    <row r="747" ht="13.2" x14ac:dyDescent="0.25"/>
    <row r="748" ht="13.2" x14ac:dyDescent="0.25"/>
    <row r="749" ht="13.2" x14ac:dyDescent="0.25"/>
    <row r="750" ht="13.2" x14ac:dyDescent="0.25"/>
    <row r="751" ht="13.2" x14ac:dyDescent="0.25"/>
    <row r="752" ht="13.2" x14ac:dyDescent="0.25"/>
    <row r="753" ht="13.2" x14ac:dyDescent="0.25"/>
    <row r="754" ht="13.2" x14ac:dyDescent="0.25"/>
    <row r="755" ht="13.2" x14ac:dyDescent="0.25"/>
    <row r="756" ht="13.2" x14ac:dyDescent="0.25"/>
    <row r="757" ht="13.2" x14ac:dyDescent="0.25"/>
    <row r="758" ht="13.2" x14ac:dyDescent="0.25"/>
    <row r="759" ht="13.2" x14ac:dyDescent="0.25"/>
    <row r="760" ht="13.2" x14ac:dyDescent="0.25"/>
    <row r="761" ht="13.2" x14ac:dyDescent="0.25"/>
    <row r="762" ht="13.2" x14ac:dyDescent="0.25"/>
    <row r="763" ht="13.2" x14ac:dyDescent="0.25"/>
    <row r="764" ht="13.2" x14ac:dyDescent="0.25"/>
    <row r="765" ht="13.2" x14ac:dyDescent="0.25"/>
    <row r="766" ht="13.2" x14ac:dyDescent="0.25"/>
    <row r="767" ht="13.2" x14ac:dyDescent="0.25"/>
    <row r="768" ht="13.2" x14ac:dyDescent="0.25"/>
    <row r="769" ht="13.2" x14ac:dyDescent="0.25"/>
    <row r="770" ht="13.2" x14ac:dyDescent="0.25"/>
    <row r="771" ht="13.2" x14ac:dyDescent="0.25"/>
    <row r="772" ht="13.2" x14ac:dyDescent="0.25"/>
    <row r="773" ht="13.2" x14ac:dyDescent="0.25"/>
    <row r="774" ht="13.2" x14ac:dyDescent="0.25"/>
    <row r="775" ht="13.2" x14ac:dyDescent="0.25"/>
    <row r="776" ht="13.2" x14ac:dyDescent="0.25"/>
    <row r="777" ht="13.2" x14ac:dyDescent="0.25"/>
    <row r="778" ht="13.2" x14ac:dyDescent="0.25"/>
    <row r="779" ht="13.2" x14ac:dyDescent="0.25"/>
    <row r="780" ht="13.2" x14ac:dyDescent="0.25"/>
    <row r="781" ht="13.2" x14ac:dyDescent="0.25"/>
    <row r="782" ht="13.2" x14ac:dyDescent="0.25"/>
    <row r="783" ht="13.2" x14ac:dyDescent="0.25"/>
    <row r="784" ht="13.2" x14ac:dyDescent="0.25"/>
    <row r="785" ht="13.2" x14ac:dyDescent="0.25"/>
    <row r="786" ht="13.2" x14ac:dyDescent="0.25"/>
    <row r="787" ht="13.2" x14ac:dyDescent="0.25"/>
    <row r="788" ht="13.2" x14ac:dyDescent="0.25"/>
    <row r="789" ht="13.2" x14ac:dyDescent="0.25"/>
    <row r="790" ht="13.2" x14ac:dyDescent="0.25"/>
    <row r="791" ht="13.2" x14ac:dyDescent="0.25"/>
    <row r="792" ht="13.2" x14ac:dyDescent="0.25"/>
    <row r="793" ht="13.2" x14ac:dyDescent="0.25"/>
    <row r="794" ht="13.2" x14ac:dyDescent="0.25"/>
    <row r="795" ht="13.2" x14ac:dyDescent="0.25"/>
    <row r="796" ht="13.2" x14ac:dyDescent="0.25"/>
    <row r="797" ht="13.2" x14ac:dyDescent="0.25"/>
    <row r="798" ht="13.2" x14ac:dyDescent="0.25"/>
    <row r="799" ht="13.2" x14ac:dyDescent="0.25"/>
    <row r="800" ht="13.2" x14ac:dyDescent="0.25"/>
    <row r="801" ht="13.2" x14ac:dyDescent="0.25"/>
    <row r="802" ht="13.2" x14ac:dyDescent="0.25"/>
    <row r="803" ht="13.2" x14ac:dyDescent="0.25"/>
    <row r="804" ht="13.2" x14ac:dyDescent="0.25"/>
    <row r="805" ht="13.2" x14ac:dyDescent="0.25"/>
    <row r="806" ht="13.2" x14ac:dyDescent="0.25"/>
    <row r="807" ht="13.2" x14ac:dyDescent="0.25"/>
    <row r="808" ht="13.2" x14ac:dyDescent="0.25"/>
    <row r="809" ht="13.2" x14ac:dyDescent="0.25"/>
    <row r="810" ht="13.2" x14ac:dyDescent="0.25"/>
    <row r="811" ht="13.2" x14ac:dyDescent="0.25"/>
    <row r="812" ht="13.2" x14ac:dyDescent="0.25"/>
    <row r="813" ht="13.2" x14ac:dyDescent="0.25"/>
    <row r="814" ht="13.2" x14ac:dyDescent="0.25"/>
    <row r="815" ht="13.2" x14ac:dyDescent="0.25"/>
    <row r="816" ht="13.2" x14ac:dyDescent="0.25"/>
    <row r="817" ht="13.2" x14ac:dyDescent="0.25"/>
    <row r="818" ht="13.2" x14ac:dyDescent="0.25"/>
    <row r="819" ht="13.2" x14ac:dyDescent="0.25"/>
    <row r="820" ht="13.2" x14ac:dyDescent="0.25"/>
    <row r="821" ht="13.2" x14ac:dyDescent="0.25"/>
    <row r="822" ht="13.2" x14ac:dyDescent="0.25"/>
    <row r="823" ht="13.2" x14ac:dyDescent="0.25"/>
    <row r="824" ht="13.2" x14ac:dyDescent="0.25"/>
    <row r="825" ht="13.2" x14ac:dyDescent="0.25"/>
    <row r="826" ht="13.2" x14ac:dyDescent="0.25"/>
    <row r="827" ht="13.2" x14ac:dyDescent="0.25"/>
    <row r="828" ht="13.2" x14ac:dyDescent="0.25"/>
    <row r="829" ht="13.2" x14ac:dyDescent="0.25"/>
    <row r="830" ht="13.2" x14ac:dyDescent="0.25"/>
    <row r="831" ht="13.2" x14ac:dyDescent="0.25"/>
    <row r="832" ht="13.2" x14ac:dyDescent="0.25"/>
    <row r="833" ht="13.2" x14ac:dyDescent="0.25"/>
    <row r="834" ht="13.2" x14ac:dyDescent="0.25"/>
    <row r="835" ht="13.2" x14ac:dyDescent="0.25"/>
    <row r="836" ht="13.2" x14ac:dyDescent="0.25"/>
    <row r="837" ht="13.2" x14ac:dyDescent="0.25"/>
    <row r="838" ht="13.2" x14ac:dyDescent="0.25"/>
    <row r="839" ht="13.2" x14ac:dyDescent="0.25"/>
    <row r="840" ht="13.2" x14ac:dyDescent="0.25"/>
    <row r="841" ht="13.2" x14ac:dyDescent="0.25"/>
    <row r="842" ht="13.2" x14ac:dyDescent="0.25"/>
    <row r="843" ht="13.2" x14ac:dyDescent="0.25"/>
    <row r="844" ht="13.2" x14ac:dyDescent="0.25"/>
    <row r="845" ht="13.2" x14ac:dyDescent="0.25"/>
    <row r="846" ht="13.2" x14ac:dyDescent="0.25"/>
    <row r="847" ht="13.2" x14ac:dyDescent="0.25"/>
    <row r="848" ht="13.2" x14ac:dyDescent="0.25"/>
    <row r="849" ht="13.2" x14ac:dyDescent="0.25"/>
    <row r="850" ht="13.2" x14ac:dyDescent="0.25"/>
    <row r="851" ht="13.2" x14ac:dyDescent="0.25"/>
    <row r="852" ht="13.2" x14ac:dyDescent="0.25"/>
    <row r="853" ht="13.2" x14ac:dyDescent="0.25"/>
    <row r="854" ht="13.2" x14ac:dyDescent="0.25"/>
    <row r="855" ht="13.2" x14ac:dyDescent="0.25"/>
    <row r="856" ht="13.2" x14ac:dyDescent="0.25"/>
    <row r="857" ht="13.2" x14ac:dyDescent="0.25"/>
    <row r="858" ht="13.2" x14ac:dyDescent="0.25"/>
    <row r="859" ht="13.2" x14ac:dyDescent="0.25"/>
    <row r="860" ht="13.2" x14ac:dyDescent="0.25"/>
    <row r="861" ht="13.2" x14ac:dyDescent="0.25"/>
    <row r="862" ht="13.2" x14ac:dyDescent="0.25"/>
    <row r="863" ht="13.2" x14ac:dyDescent="0.25"/>
    <row r="864" ht="13.2" x14ac:dyDescent="0.25"/>
    <row r="865" ht="13.2" x14ac:dyDescent="0.25"/>
    <row r="866" ht="13.2" x14ac:dyDescent="0.25"/>
    <row r="867" ht="13.2" x14ac:dyDescent="0.25"/>
    <row r="868" ht="13.2" x14ac:dyDescent="0.25"/>
    <row r="869" ht="13.2" x14ac:dyDescent="0.25"/>
    <row r="870" ht="13.2" x14ac:dyDescent="0.25"/>
    <row r="871" ht="13.2" x14ac:dyDescent="0.25"/>
    <row r="872" ht="13.2" x14ac:dyDescent="0.25"/>
    <row r="873" ht="13.2" x14ac:dyDescent="0.25"/>
    <row r="874" ht="13.2" x14ac:dyDescent="0.25"/>
    <row r="875" ht="13.2" x14ac:dyDescent="0.25"/>
    <row r="876" ht="13.2" x14ac:dyDescent="0.25"/>
    <row r="877" ht="13.2" x14ac:dyDescent="0.25"/>
    <row r="878" ht="13.2" x14ac:dyDescent="0.25"/>
    <row r="879" ht="13.2" x14ac:dyDescent="0.25"/>
    <row r="880" ht="13.2" x14ac:dyDescent="0.25"/>
    <row r="881" ht="13.2" x14ac:dyDescent="0.25"/>
    <row r="882" ht="13.2" x14ac:dyDescent="0.25"/>
    <row r="883" ht="13.2" x14ac:dyDescent="0.25"/>
    <row r="884" ht="13.2" x14ac:dyDescent="0.25"/>
    <row r="885" ht="13.2" x14ac:dyDescent="0.25"/>
    <row r="886" ht="13.2" x14ac:dyDescent="0.25"/>
    <row r="887" ht="13.2" x14ac:dyDescent="0.25"/>
    <row r="888" ht="13.2" x14ac:dyDescent="0.25"/>
    <row r="889" ht="13.2" x14ac:dyDescent="0.25"/>
    <row r="890" ht="13.2" x14ac:dyDescent="0.25"/>
    <row r="891" ht="13.2" x14ac:dyDescent="0.25"/>
    <row r="892" ht="13.2" x14ac:dyDescent="0.25"/>
    <row r="893" ht="13.2" x14ac:dyDescent="0.25"/>
    <row r="894" ht="13.2" x14ac:dyDescent="0.25"/>
    <row r="895" ht="13.2" x14ac:dyDescent="0.25"/>
    <row r="896" ht="13.2" x14ac:dyDescent="0.25"/>
    <row r="897" ht="13.2" x14ac:dyDescent="0.25"/>
    <row r="898" ht="13.2" x14ac:dyDescent="0.25"/>
    <row r="899" ht="13.2" x14ac:dyDescent="0.25"/>
    <row r="900" ht="13.2" x14ac:dyDescent="0.25"/>
    <row r="901" ht="13.2" x14ac:dyDescent="0.25"/>
    <row r="902" ht="13.2" x14ac:dyDescent="0.25"/>
    <row r="903" ht="13.2" x14ac:dyDescent="0.25"/>
    <row r="904" ht="13.2" x14ac:dyDescent="0.25"/>
    <row r="905" ht="13.2" x14ac:dyDescent="0.25"/>
    <row r="906" ht="13.2" x14ac:dyDescent="0.25"/>
    <row r="907" ht="13.2" x14ac:dyDescent="0.25"/>
    <row r="908" ht="13.2" x14ac:dyDescent="0.25"/>
    <row r="909" ht="13.2" x14ac:dyDescent="0.25"/>
    <row r="910" ht="13.2" x14ac:dyDescent="0.25"/>
    <row r="911" ht="13.2" x14ac:dyDescent="0.25"/>
    <row r="912" ht="13.2" x14ac:dyDescent="0.25"/>
    <row r="913" ht="13.2" x14ac:dyDescent="0.25"/>
    <row r="914" ht="13.2" x14ac:dyDescent="0.25"/>
    <row r="915" ht="13.2" x14ac:dyDescent="0.25"/>
    <row r="916" ht="13.2" x14ac:dyDescent="0.25"/>
    <row r="917" ht="13.2" x14ac:dyDescent="0.25"/>
    <row r="918" ht="13.2" x14ac:dyDescent="0.25"/>
    <row r="919" ht="13.2" x14ac:dyDescent="0.25"/>
    <row r="920" ht="13.2" x14ac:dyDescent="0.25"/>
    <row r="921" ht="13.2" x14ac:dyDescent="0.25"/>
    <row r="922" ht="13.2" x14ac:dyDescent="0.25"/>
    <row r="923" ht="13.2" x14ac:dyDescent="0.25"/>
    <row r="924" ht="13.2" x14ac:dyDescent="0.25"/>
    <row r="925" ht="13.2" x14ac:dyDescent="0.25"/>
    <row r="926" ht="13.2" x14ac:dyDescent="0.25"/>
    <row r="927" ht="13.2" x14ac:dyDescent="0.25"/>
    <row r="928" ht="13.2" x14ac:dyDescent="0.25"/>
    <row r="929" ht="13.2" x14ac:dyDescent="0.25"/>
    <row r="930" ht="13.2" x14ac:dyDescent="0.25"/>
    <row r="931" ht="13.2" x14ac:dyDescent="0.25"/>
    <row r="932" ht="13.2" x14ac:dyDescent="0.25"/>
    <row r="933" ht="13.2" x14ac:dyDescent="0.25"/>
    <row r="934" ht="13.2" x14ac:dyDescent="0.25"/>
    <row r="935" ht="13.2" x14ac:dyDescent="0.25"/>
    <row r="936" ht="13.2" x14ac:dyDescent="0.25"/>
    <row r="937" ht="13.2" x14ac:dyDescent="0.25"/>
    <row r="938" ht="13.2" x14ac:dyDescent="0.25"/>
    <row r="939" ht="13.2" x14ac:dyDescent="0.25"/>
    <row r="940" ht="13.2" x14ac:dyDescent="0.25"/>
    <row r="941" ht="13.2" x14ac:dyDescent="0.25"/>
    <row r="942" ht="13.2" x14ac:dyDescent="0.25"/>
    <row r="943" ht="13.2" x14ac:dyDescent="0.25"/>
    <row r="944" ht="13.2" x14ac:dyDescent="0.25"/>
    <row r="945" ht="13.2" x14ac:dyDescent="0.25"/>
    <row r="946" ht="13.2" x14ac:dyDescent="0.25"/>
    <row r="947" ht="13.2" x14ac:dyDescent="0.25"/>
    <row r="948" ht="13.2" x14ac:dyDescent="0.25"/>
    <row r="949" ht="13.2" x14ac:dyDescent="0.25"/>
    <row r="950" ht="13.2" x14ac:dyDescent="0.25"/>
    <row r="951" ht="13.2" x14ac:dyDescent="0.25"/>
    <row r="952" ht="13.2" x14ac:dyDescent="0.25"/>
    <row r="953" ht="13.2" x14ac:dyDescent="0.25"/>
    <row r="954" ht="13.2" x14ac:dyDescent="0.25"/>
    <row r="955" ht="13.2" x14ac:dyDescent="0.25"/>
    <row r="956" ht="13.2" x14ac:dyDescent="0.25"/>
    <row r="957" ht="13.2" x14ac:dyDescent="0.25"/>
    <row r="958" ht="13.2" x14ac:dyDescent="0.25"/>
    <row r="959" ht="13.2" x14ac:dyDescent="0.25"/>
    <row r="960" ht="13.2" x14ac:dyDescent="0.25"/>
    <row r="961" ht="13.2" x14ac:dyDescent="0.25"/>
    <row r="962" ht="13.2" x14ac:dyDescent="0.25"/>
    <row r="963" ht="13.2" x14ac:dyDescent="0.25"/>
    <row r="964" ht="13.2" x14ac:dyDescent="0.25"/>
    <row r="965" ht="13.2" x14ac:dyDescent="0.25"/>
    <row r="966" ht="13.2" x14ac:dyDescent="0.25"/>
    <row r="967" ht="13.2" x14ac:dyDescent="0.25"/>
    <row r="968" ht="13.2" x14ac:dyDescent="0.25"/>
    <row r="969" ht="13.2" x14ac:dyDescent="0.25"/>
    <row r="970" ht="13.2" x14ac:dyDescent="0.25"/>
    <row r="971" ht="13.2" x14ac:dyDescent="0.25"/>
    <row r="972" ht="13.2" x14ac:dyDescent="0.25"/>
    <row r="973" ht="13.2" x14ac:dyDescent="0.25"/>
    <row r="974" ht="13.2" x14ac:dyDescent="0.25"/>
    <row r="975" ht="13.2" x14ac:dyDescent="0.25"/>
    <row r="976" ht="13.2" x14ac:dyDescent="0.25"/>
    <row r="977" ht="13.2" x14ac:dyDescent="0.25"/>
    <row r="978" ht="13.2" x14ac:dyDescent="0.25"/>
    <row r="979" ht="13.2" x14ac:dyDescent="0.25"/>
    <row r="980" ht="13.2" x14ac:dyDescent="0.25"/>
    <row r="981" ht="13.2" x14ac:dyDescent="0.25"/>
    <row r="982" ht="13.2" x14ac:dyDescent="0.25"/>
    <row r="983" ht="13.2" x14ac:dyDescent="0.25"/>
    <row r="984" ht="13.2" x14ac:dyDescent="0.25"/>
    <row r="985" ht="13.2" x14ac:dyDescent="0.25"/>
    <row r="986" ht="13.2" x14ac:dyDescent="0.25"/>
    <row r="987" ht="13.2" x14ac:dyDescent="0.25"/>
    <row r="988" ht="13.2" x14ac:dyDescent="0.25"/>
    <row r="989" ht="13.2" x14ac:dyDescent="0.25"/>
    <row r="990" ht="13.2" x14ac:dyDescent="0.25"/>
    <row r="991" ht="13.2" x14ac:dyDescent="0.25"/>
    <row r="992" ht="13.2" x14ac:dyDescent="0.25"/>
    <row r="993" ht="13.2" x14ac:dyDescent="0.25"/>
    <row r="994" ht="13.2" x14ac:dyDescent="0.25"/>
    <row r="995" ht="13.2" x14ac:dyDescent="0.25"/>
    <row r="996" ht="13.2" x14ac:dyDescent="0.25"/>
    <row r="997" ht="13.2" x14ac:dyDescent="0.25"/>
    <row r="998" ht="13.2" x14ac:dyDescent="0.25"/>
  </sheetData>
  <sheetProtection algorithmName="SHA-512" hashValue="3odLqFGaUVbaBJssLxYp+hxssr3dwZaVjjt1m4gZPKYXSdXdi2j1DHw4/utynbsULbPxHmqQCypsrS+Ch9MbWQ==" saltValue="GFt1npKwQcQHuXTpbe4jHg==" spinCount="100000" sheet="1" objects="1" scenarios="1"/>
  <mergeCells count="15">
    <mergeCell ref="E17:F17"/>
    <mergeCell ref="E22:F22"/>
    <mergeCell ref="D2:F2"/>
    <mergeCell ref="A15:N15"/>
    <mergeCell ref="K9:K10"/>
    <mergeCell ref="K11:K12"/>
    <mergeCell ref="H2:M2"/>
    <mergeCell ref="B2:C2"/>
    <mergeCell ref="B4:C4"/>
    <mergeCell ref="E4:F4"/>
    <mergeCell ref="K4:M4"/>
    <mergeCell ref="H4:I4"/>
    <mergeCell ref="K17:L17"/>
    <mergeCell ref="H17:I17"/>
    <mergeCell ref="K5:K8"/>
  </mergeCells>
  <dataValidations count="1">
    <dataValidation type="list" allowBlank="1" showInputMessage="1" showErrorMessage="1" sqref="F5" xr:uid="{2D9DFAA3-539A-4D74-BCF5-1A4EDF64C988}">
      <formula1>$K$18:$K$22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ROI 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Jon</cp:lastModifiedBy>
  <dcterms:created xsi:type="dcterms:W3CDTF">2018-06-25T23:38:48Z</dcterms:created>
  <dcterms:modified xsi:type="dcterms:W3CDTF">2018-07-03T22:29:25Z</dcterms:modified>
</cp:coreProperties>
</file>